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18"/>
  <workbookPr/>
  <mc:AlternateContent xmlns:mc="http://schemas.openxmlformats.org/markup-compatibility/2006">
    <mc:Choice Requires="x15">
      <x15ac:absPath xmlns:x15ac="http://schemas.microsoft.com/office/spreadsheetml/2010/11/ac" url="C:\Users\furka\OneDrive\Desktop\vitademy\excel\102 okul ödemesini peşin ya da taksitli yapmak\"/>
    </mc:Choice>
  </mc:AlternateContent>
  <xr:revisionPtr revIDLastSave="0" documentId="13_ncr:1_{D777F3EE-0253-4A4F-9BE4-11CB4871A462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Hesap2" sheetId="5" r:id="rId1"/>
    <sheet name="Hesap" sheetId="2" r:id="rId2"/>
    <sheet name="Data" sheetId="1" r:id="rId3"/>
    <sheet name="Taksit Tarihleri" sheetId="3" r:id="rId4"/>
    <sheet name="Faiz Oranları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5" l="1"/>
  <c r="C3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B3" i="5"/>
  <c r="E3" i="5" s="1"/>
  <c r="E2" i="5"/>
  <c r="D2" i="5"/>
  <c r="B2" i="5"/>
  <c r="B3" i="4"/>
  <c r="B4" i="4"/>
  <c r="B5" i="4"/>
  <c r="B6" i="4"/>
  <c r="B7" i="4"/>
  <c r="B8" i="4"/>
  <c r="B2" i="4"/>
  <c r="A8" i="4"/>
  <c r="A3" i="4"/>
  <c r="A4" i="4"/>
  <c r="A5" i="4"/>
  <c r="A6" i="4"/>
  <c r="A7" i="4"/>
  <c r="A2" i="4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" i="2"/>
  <c r="B3" i="2"/>
  <c r="E2" i="2"/>
  <c r="D2" i="2"/>
  <c r="B2" i="2"/>
  <c r="D4" i="3"/>
  <c r="D5" i="3"/>
  <c r="D6" i="3"/>
  <c r="D7" i="3"/>
  <c r="D8" i="3"/>
  <c r="D9" i="3"/>
  <c r="D3" i="3"/>
  <c r="D2" i="3"/>
  <c r="B4" i="3"/>
  <c r="B5" i="3"/>
  <c r="B6" i="3"/>
  <c r="B7" i="3"/>
  <c r="B8" i="3"/>
  <c r="B9" i="3" s="1"/>
  <c r="B3" i="3"/>
  <c r="B13" i="1"/>
  <c r="C3" i="2" s="1"/>
  <c r="E3" i="2" s="1"/>
  <c r="G19" i="1"/>
  <c r="G20" i="1"/>
  <c r="G18" i="1"/>
  <c r="D19" i="1"/>
  <c r="E19" i="1"/>
  <c r="E21" i="1" s="1"/>
  <c r="D20" i="1"/>
  <c r="E20" i="1"/>
  <c r="E18" i="1"/>
  <c r="D18" i="1"/>
  <c r="B19" i="1"/>
  <c r="B20" i="1"/>
  <c r="B18" i="1"/>
  <c r="E7" i="1"/>
  <c r="D7" i="1"/>
  <c r="B4" i="5" l="1"/>
  <c r="C4" i="2"/>
  <c r="B4" i="2"/>
  <c r="E4" i="2" s="1"/>
  <c r="B5" i="2" s="1"/>
  <c r="C5" i="2"/>
  <c r="E5" i="2" s="1"/>
  <c r="D21" i="1"/>
  <c r="G21" i="1"/>
  <c r="B21" i="1"/>
  <c r="G22" i="1" s="1"/>
  <c r="E4" i="5" l="1"/>
  <c r="C5" i="5" s="1"/>
  <c r="B6" i="2"/>
  <c r="C6" i="2"/>
  <c r="B5" i="5" l="1"/>
  <c r="E5" i="5"/>
  <c r="C6" i="5" s="1"/>
  <c r="E6" i="2"/>
  <c r="B6" i="5" l="1"/>
  <c r="E6" i="5"/>
  <c r="B7" i="2"/>
  <c r="C7" i="2"/>
  <c r="B7" i="5" l="1"/>
  <c r="C7" i="5"/>
  <c r="E7" i="5" s="1"/>
  <c r="C8" i="5" s="1"/>
  <c r="E7" i="2"/>
  <c r="B8" i="5" l="1"/>
  <c r="B8" i="2"/>
  <c r="C8" i="2"/>
  <c r="E8" i="5" l="1"/>
  <c r="C9" i="5" s="1"/>
  <c r="E8" i="2"/>
  <c r="B9" i="5" l="1"/>
  <c r="E9" i="5" s="1"/>
  <c r="C10" i="5" s="1"/>
  <c r="B9" i="2"/>
  <c r="C9" i="2"/>
  <c r="B10" i="5" l="1"/>
  <c r="E10" i="5" s="1"/>
  <c r="C11" i="5" s="1"/>
  <c r="B11" i="5"/>
  <c r="E9" i="2"/>
  <c r="E11" i="5" l="1"/>
  <c r="C12" i="5" s="1"/>
  <c r="B10" i="2"/>
  <c r="C10" i="2"/>
  <c r="B12" i="5" l="1"/>
  <c r="E10" i="2"/>
  <c r="E12" i="5" l="1"/>
  <c r="C13" i="5" s="1"/>
  <c r="C11" i="2"/>
  <c r="B11" i="2"/>
  <c r="E11" i="2" s="1"/>
  <c r="B13" i="5" l="1"/>
  <c r="B12" i="2"/>
  <c r="C12" i="2"/>
  <c r="E13" i="5" l="1"/>
  <c r="C14" i="5" s="1"/>
  <c r="E12" i="2"/>
  <c r="B14" i="5" l="1"/>
  <c r="B13" i="2"/>
  <c r="C13" i="2"/>
  <c r="E14" i="5" l="1"/>
  <c r="C15" i="5" s="1"/>
  <c r="B15" i="5"/>
  <c r="E13" i="2"/>
  <c r="E15" i="5" l="1"/>
  <c r="C16" i="5" s="1"/>
  <c r="C14" i="2"/>
  <c r="B14" i="2"/>
  <c r="E14" i="2" s="1"/>
  <c r="B16" i="5" l="1"/>
  <c r="E16" i="5"/>
  <c r="C17" i="5" s="1"/>
  <c r="C15" i="2"/>
  <c r="B15" i="2"/>
  <c r="E15" i="2" s="1"/>
  <c r="B17" i="5" l="1"/>
  <c r="B16" i="2"/>
  <c r="C16" i="2"/>
  <c r="E17" i="5" l="1"/>
  <c r="C18" i="5" s="1"/>
  <c r="E16" i="2"/>
  <c r="B18" i="5" l="1"/>
  <c r="E18" i="5" s="1"/>
  <c r="C19" i="5" s="1"/>
  <c r="B17" i="2"/>
  <c r="C17" i="2"/>
  <c r="B19" i="5" l="1"/>
  <c r="E17" i="2"/>
  <c r="E19" i="5" l="1"/>
  <c r="C20" i="5" s="1"/>
  <c r="B18" i="2"/>
  <c r="C18" i="2"/>
  <c r="B20" i="5" l="1"/>
  <c r="E20" i="5" s="1"/>
  <c r="C21" i="5" s="1"/>
  <c r="E18" i="2"/>
  <c r="B21" i="5" l="1"/>
  <c r="E21" i="5" s="1"/>
  <c r="C22" i="5" s="1"/>
  <c r="B19" i="2"/>
  <c r="C19" i="2"/>
  <c r="B22" i="5" l="1"/>
  <c r="E22" i="5" s="1"/>
  <c r="C23" i="5" s="1"/>
  <c r="E19" i="2"/>
  <c r="B23" i="5" l="1"/>
  <c r="B20" i="2"/>
  <c r="C20" i="2"/>
  <c r="E23" i="5" l="1"/>
  <c r="C24" i="5" s="1"/>
  <c r="E20" i="2"/>
  <c r="B24" i="5" l="1"/>
  <c r="E24" i="5" s="1"/>
  <c r="C25" i="5" s="1"/>
  <c r="B25" i="5"/>
  <c r="E25" i="5" s="1"/>
  <c r="C26" i="5" s="1"/>
  <c r="B21" i="2"/>
  <c r="C21" i="2"/>
  <c r="B26" i="5" l="1"/>
  <c r="E26" i="5" s="1"/>
  <c r="C27" i="5" s="1"/>
  <c r="E21" i="2"/>
  <c r="B27" i="5" l="1"/>
  <c r="C22" i="2"/>
  <c r="B22" i="2"/>
  <c r="E27" i="5" l="1"/>
  <c r="C28" i="5" s="1"/>
  <c r="B28" i="5"/>
  <c r="E22" i="2"/>
  <c r="E28" i="5" l="1"/>
  <c r="C29" i="5" s="1"/>
  <c r="C23" i="2"/>
  <c r="B23" i="2"/>
  <c r="B29" i="5" l="1"/>
  <c r="E23" i="2"/>
  <c r="E29" i="5" l="1"/>
  <c r="C30" i="5" s="1"/>
  <c r="B30" i="5"/>
  <c r="E30" i="5" s="1"/>
  <c r="C31" i="5" s="1"/>
  <c r="B24" i="2"/>
  <c r="C24" i="2"/>
  <c r="B31" i="5" l="1"/>
  <c r="E31" i="5" s="1"/>
  <c r="C32" i="5" s="1"/>
  <c r="E24" i="2"/>
  <c r="B32" i="5" l="1"/>
  <c r="E32" i="5" s="1"/>
  <c r="C33" i="5" s="1"/>
  <c r="B25" i="2"/>
  <c r="C25" i="2"/>
  <c r="B33" i="5" l="1"/>
  <c r="E25" i="2"/>
  <c r="B26" i="2" s="1"/>
  <c r="C26" i="2" l="1"/>
  <c r="E33" i="5"/>
  <c r="C34" i="5" s="1"/>
  <c r="E26" i="2"/>
  <c r="B27" i="2"/>
  <c r="C27" i="2"/>
  <c r="B34" i="5" l="1"/>
  <c r="E34" i="5" s="1"/>
  <c r="C35" i="5" s="1"/>
  <c r="B35" i="5"/>
  <c r="E27" i="2"/>
  <c r="E35" i="5" l="1"/>
  <c r="B28" i="2"/>
  <c r="C28" i="2"/>
  <c r="B36" i="5" l="1"/>
  <c r="E36" i="5" s="1"/>
  <c r="C37" i="5" s="1"/>
  <c r="C36" i="5"/>
  <c r="E28" i="2"/>
  <c r="B37" i="5" l="1"/>
  <c r="E37" i="5" s="1"/>
  <c r="C38" i="5" s="1"/>
  <c r="B29" i="2"/>
  <c r="C29" i="2"/>
  <c r="B38" i="5" l="1"/>
  <c r="E38" i="5" s="1"/>
  <c r="C39" i="5" s="1"/>
  <c r="E29" i="2"/>
  <c r="B39" i="5" l="1"/>
  <c r="E39" i="5" s="1"/>
  <c r="C40" i="5" s="1"/>
  <c r="C30" i="2"/>
  <c r="B30" i="2"/>
  <c r="B40" i="5" l="1"/>
  <c r="E40" i="5" s="1"/>
  <c r="C41" i="5" s="1"/>
  <c r="E30" i="2"/>
  <c r="B41" i="5" l="1"/>
  <c r="C31" i="2"/>
  <c r="B31" i="2"/>
  <c r="E41" i="5" l="1"/>
  <c r="C42" i="5" s="1"/>
  <c r="B42" i="5"/>
  <c r="E31" i="2"/>
  <c r="B32" i="2"/>
  <c r="C32" i="2"/>
  <c r="E42" i="5" l="1"/>
  <c r="C43" i="5" s="1"/>
  <c r="B43" i="5"/>
  <c r="E32" i="2"/>
  <c r="E43" i="5" l="1"/>
  <c r="C44" i="5" s="1"/>
  <c r="C33" i="2"/>
  <c r="B33" i="2"/>
  <c r="E33" i="2" s="1"/>
  <c r="B44" i="5" l="1"/>
  <c r="B34" i="2"/>
  <c r="C34" i="2"/>
  <c r="E44" i="5" l="1"/>
  <c r="C45" i="5" s="1"/>
  <c r="B45" i="5"/>
  <c r="E34" i="2"/>
  <c r="E45" i="5" l="1"/>
  <c r="C46" i="5" s="1"/>
  <c r="B35" i="2"/>
  <c r="C35" i="2"/>
  <c r="B46" i="5" l="1"/>
  <c r="E46" i="5" s="1"/>
  <c r="C47" i="5" s="1"/>
  <c r="E35" i="2"/>
  <c r="B47" i="5" l="1"/>
  <c r="C36" i="2"/>
  <c r="B36" i="2"/>
  <c r="E36" i="2" s="1"/>
  <c r="E47" i="5" l="1"/>
  <c r="C48" i="5" s="1"/>
  <c r="C37" i="2"/>
  <c r="B37" i="2"/>
  <c r="E37" i="2" s="1"/>
  <c r="B48" i="5" l="1"/>
  <c r="E48" i="5" s="1"/>
  <c r="C49" i="5" s="1"/>
  <c r="B49" i="5"/>
  <c r="B38" i="2"/>
  <c r="C38" i="2"/>
  <c r="E49" i="5" l="1"/>
  <c r="C50" i="5" s="1"/>
  <c r="B50" i="5"/>
  <c r="E38" i="2"/>
  <c r="E50" i="5" l="1"/>
  <c r="C51" i="5" s="1"/>
  <c r="B51" i="5"/>
  <c r="B39" i="2"/>
  <c r="C39" i="2"/>
  <c r="E51" i="5" l="1"/>
  <c r="C52" i="5" s="1"/>
  <c r="E39" i="2"/>
  <c r="B52" i="5" l="1"/>
  <c r="B40" i="2"/>
  <c r="C40" i="2"/>
  <c r="E52" i="5" l="1"/>
  <c r="C53" i="5" s="1"/>
  <c r="B53" i="5"/>
  <c r="E40" i="2"/>
  <c r="E53" i="5" l="1"/>
  <c r="C54" i="5" s="1"/>
  <c r="B41" i="2"/>
  <c r="C41" i="2"/>
  <c r="B54" i="5" l="1"/>
  <c r="E54" i="5" s="1"/>
  <c r="C55" i="5" s="1"/>
  <c r="E41" i="2"/>
  <c r="B55" i="5" l="1"/>
  <c r="E55" i="5" s="1"/>
  <c r="C56" i="5" s="1"/>
  <c r="C42" i="2"/>
  <c r="B42" i="2"/>
  <c r="E42" i="2" s="1"/>
  <c r="B56" i="5" l="1"/>
  <c r="B43" i="2"/>
  <c r="C43" i="2"/>
  <c r="E56" i="5" l="1"/>
  <c r="C57" i="5" s="1"/>
  <c r="E43" i="2"/>
  <c r="B57" i="5" l="1"/>
  <c r="E57" i="5" s="1"/>
  <c r="C58" i="5" s="1"/>
  <c r="B44" i="2"/>
  <c r="C44" i="2"/>
  <c r="B58" i="5" l="1"/>
  <c r="E58" i="5" s="1"/>
  <c r="C59" i="5" s="1"/>
  <c r="E44" i="2"/>
  <c r="B59" i="5" l="1"/>
  <c r="E59" i="5" s="1"/>
  <c r="C60" i="5" s="1"/>
  <c r="C45" i="2"/>
  <c r="B45" i="2"/>
  <c r="E45" i="2" s="1"/>
  <c r="B60" i="5" l="1"/>
  <c r="B46" i="2"/>
  <c r="C46" i="2"/>
  <c r="E60" i="5" l="1"/>
  <c r="C61" i="5" s="1"/>
  <c r="E46" i="2"/>
  <c r="B61" i="5" l="1"/>
  <c r="E61" i="5" s="1"/>
  <c r="C62" i="5" s="1"/>
  <c r="C47" i="2"/>
  <c r="B47" i="2"/>
  <c r="B62" i="5" l="1"/>
  <c r="E62" i="5" s="1"/>
  <c r="C63" i="5" s="1"/>
  <c r="E47" i="2"/>
  <c r="B63" i="5" l="1"/>
  <c r="E63" i="5" s="1"/>
  <c r="C64" i="5" s="1"/>
  <c r="B48" i="2"/>
  <c r="C48" i="2"/>
  <c r="B64" i="5" l="1"/>
  <c r="E48" i="2"/>
  <c r="E64" i="5" l="1"/>
  <c r="C65" i="5" s="1"/>
  <c r="C49" i="2"/>
  <c r="B49" i="2"/>
  <c r="E49" i="2" s="1"/>
  <c r="B65" i="5" l="1"/>
  <c r="B50" i="2"/>
  <c r="C50" i="2"/>
  <c r="E65" i="5" l="1"/>
  <c r="C66" i="5" s="1"/>
  <c r="E50" i="2"/>
  <c r="B66" i="5" l="1"/>
  <c r="E66" i="5" s="1"/>
  <c r="C67" i="5" s="1"/>
  <c r="B51" i="2"/>
  <c r="C51" i="2"/>
  <c r="B67" i="5" l="1"/>
  <c r="E51" i="2"/>
  <c r="E67" i="5" l="1"/>
  <c r="C68" i="5" s="1"/>
  <c r="B52" i="2"/>
  <c r="C52" i="2"/>
  <c r="B68" i="5" l="1"/>
  <c r="E52" i="2"/>
  <c r="E68" i="5" l="1"/>
  <c r="C69" i="5" s="1"/>
  <c r="C53" i="2"/>
  <c r="B53" i="2"/>
  <c r="E53" i="2" s="1"/>
  <c r="B69" i="5" l="1"/>
  <c r="C54" i="2"/>
  <c r="B54" i="2"/>
  <c r="E69" i="5" l="1"/>
  <c r="C70" i="5" s="1"/>
  <c r="E54" i="2"/>
  <c r="B70" i="5" l="1"/>
  <c r="E70" i="5" s="1"/>
  <c r="C71" i="5" s="1"/>
  <c r="B55" i="2"/>
  <c r="C55" i="2"/>
  <c r="B71" i="5" l="1"/>
  <c r="E71" i="5" s="1"/>
  <c r="C72" i="5" s="1"/>
  <c r="E55" i="2"/>
  <c r="B72" i="5" l="1"/>
  <c r="B56" i="2"/>
  <c r="C56" i="2"/>
  <c r="E72" i="5" l="1"/>
  <c r="C73" i="5" s="1"/>
  <c r="E56" i="2"/>
  <c r="B73" i="5" l="1"/>
  <c r="C57" i="2"/>
  <c r="B57" i="2"/>
  <c r="E57" i="2" s="1"/>
  <c r="E73" i="5" l="1"/>
  <c r="C74" i="5" s="1"/>
  <c r="B74" i="5"/>
  <c r="E74" i="5" s="1"/>
  <c r="C75" i="5" s="1"/>
  <c r="C58" i="2"/>
  <c r="B58" i="2"/>
  <c r="B75" i="5" l="1"/>
  <c r="E58" i="2"/>
  <c r="E75" i="5" l="1"/>
  <c r="C76" i="5" s="1"/>
  <c r="B59" i="2"/>
  <c r="C59" i="2"/>
  <c r="B76" i="5" l="1"/>
  <c r="E76" i="5" s="1"/>
  <c r="C77" i="5" s="1"/>
  <c r="E59" i="2"/>
  <c r="B77" i="5" l="1"/>
  <c r="E77" i="5" s="1"/>
  <c r="C78" i="5" s="1"/>
  <c r="B60" i="2"/>
  <c r="C60" i="2"/>
  <c r="B78" i="5" l="1"/>
  <c r="E78" i="5" s="1"/>
  <c r="C79" i="5" s="1"/>
  <c r="E60" i="2"/>
  <c r="B79" i="5" l="1"/>
  <c r="E79" i="5" s="1"/>
  <c r="C80" i="5" s="1"/>
  <c r="C61" i="2"/>
  <c r="B61" i="2"/>
  <c r="E61" i="2" s="1"/>
  <c r="B80" i="5" l="1"/>
  <c r="B62" i="2"/>
  <c r="C62" i="2"/>
  <c r="E80" i="5" l="1"/>
  <c r="C81" i="5" s="1"/>
  <c r="B81" i="5"/>
  <c r="E62" i="2"/>
  <c r="E81" i="5" l="1"/>
  <c r="C82" i="5" s="1"/>
  <c r="B82" i="5"/>
  <c r="E82" i="5" s="1"/>
  <c r="C83" i="5" s="1"/>
  <c r="C63" i="2"/>
  <c r="B63" i="2"/>
  <c r="E63" i="2" s="1"/>
  <c r="B83" i="5" l="1"/>
  <c r="B64" i="2"/>
  <c r="C64" i="2"/>
  <c r="E83" i="5" l="1"/>
  <c r="C84" i="5" s="1"/>
  <c r="E64" i="2"/>
  <c r="B84" i="5" l="1"/>
  <c r="E84" i="5" s="1"/>
  <c r="C85" i="5" s="1"/>
  <c r="C65" i="2"/>
  <c r="B65" i="2"/>
  <c r="E65" i="2" s="1"/>
  <c r="B85" i="5" l="1"/>
  <c r="E85" i="5" s="1"/>
  <c r="C86" i="5" s="1"/>
  <c r="B66" i="2"/>
  <c r="C66" i="2"/>
  <c r="B86" i="5" l="1"/>
  <c r="E86" i="5" s="1"/>
  <c r="C87" i="5" s="1"/>
  <c r="E66" i="2"/>
  <c r="B87" i="5" l="1"/>
  <c r="E87" i="5" s="1"/>
  <c r="C88" i="5" s="1"/>
  <c r="B67" i="2"/>
  <c r="C67" i="2"/>
  <c r="B88" i="5" l="1"/>
  <c r="E67" i="2"/>
  <c r="E88" i="5" l="1"/>
  <c r="C89" i="5" s="1"/>
  <c r="B68" i="2"/>
  <c r="C68" i="2"/>
  <c r="B89" i="5" l="1"/>
  <c r="E89" i="5" s="1"/>
  <c r="C90" i="5" s="1"/>
  <c r="E68" i="2"/>
  <c r="B90" i="5" l="1"/>
  <c r="E90" i="5" s="1"/>
  <c r="C91" i="5" s="1"/>
  <c r="C69" i="2"/>
  <c r="B69" i="2"/>
  <c r="E69" i="2" s="1"/>
  <c r="B91" i="5" l="1"/>
  <c r="B70" i="2"/>
  <c r="C70" i="2"/>
  <c r="E91" i="5" l="1"/>
  <c r="C92" i="5" s="1"/>
  <c r="E70" i="2"/>
  <c r="B92" i="5" l="1"/>
  <c r="E92" i="5" s="1"/>
  <c r="C93" i="5" s="1"/>
  <c r="B71" i="2"/>
  <c r="C71" i="2"/>
  <c r="B93" i="5" l="1"/>
  <c r="E93" i="5" s="1"/>
  <c r="C94" i="5" s="1"/>
  <c r="E71" i="2"/>
  <c r="B94" i="5" l="1"/>
  <c r="E94" i="5" s="1"/>
  <c r="C95" i="5" s="1"/>
  <c r="B72" i="2"/>
  <c r="C72" i="2"/>
  <c r="B95" i="5" l="1"/>
  <c r="E72" i="2"/>
  <c r="E95" i="5" l="1"/>
  <c r="C96" i="5" s="1"/>
  <c r="B73" i="2"/>
  <c r="C73" i="2"/>
  <c r="B96" i="5" l="1"/>
  <c r="E96" i="5" s="1"/>
  <c r="C97" i="5" s="1"/>
  <c r="E73" i="2"/>
  <c r="B97" i="5" l="1"/>
  <c r="C74" i="2"/>
  <c r="B74" i="2"/>
  <c r="E74" i="2" l="1"/>
  <c r="E97" i="5"/>
  <c r="C98" i="5" s="1"/>
  <c r="B75" i="2"/>
  <c r="C75" i="2"/>
  <c r="B98" i="5" l="1"/>
  <c r="E98" i="5"/>
  <c r="C99" i="5" s="1"/>
  <c r="B99" i="5"/>
  <c r="E75" i="2"/>
  <c r="E99" i="5" l="1"/>
  <c r="C100" i="5" s="1"/>
  <c r="B100" i="5"/>
  <c r="B76" i="2"/>
  <c r="C76" i="2"/>
  <c r="E100" i="5" l="1"/>
  <c r="C101" i="5" s="1"/>
  <c r="E76" i="2"/>
  <c r="B101" i="5" l="1"/>
  <c r="E101" i="5"/>
  <c r="C102" i="5" s="1"/>
  <c r="C77" i="2"/>
  <c r="B77" i="2"/>
  <c r="E77" i="2" s="1"/>
  <c r="B102" i="5" l="1"/>
  <c r="E102" i="5"/>
  <c r="C78" i="2"/>
  <c r="B78" i="2"/>
  <c r="B103" i="5" l="1"/>
  <c r="C103" i="5"/>
  <c r="E103" i="5" s="1"/>
  <c r="C104" i="5" s="1"/>
  <c r="E78" i="2"/>
  <c r="B79" i="2" s="1"/>
  <c r="C79" i="2"/>
  <c r="B104" i="5" l="1"/>
  <c r="E104" i="5" s="1"/>
  <c r="C105" i="5" s="1"/>
  <c r="E79" i="2"/>
  <c r="B105" i="5" l="1"/>
  <c r="E105" i="5" s="1"/>
  <c r="C106" i="5" s="1"/>
  <c r="B80" i="2"/>
  <c r="C80" i="2"/>
  <c r="B106" i="5" l="1"/>
  <c r="E106" i="5" s="1"/>
  <c r="C107" i="5" s="1"/>
  <c r="E80" i="2"/>
  <c r="B107" i="5" l="1"/>
  <c r="E107" i="5" s="1"/>
  <c r="C108" i="5" s="1"/>
  <c r="C81" i="2"/>
  <c r="B81" i="2"/>
  <c r="E81" i="2" s="1"/>
  <c r="B108" i="5" l="1"/>
  <c r="E108" i="5" s="1"/>
  <c r="C109" i="5" s="1"/>
  <c r="C82" i="2"/>
  <c r="B82" i="2"/>
  <c r="E82" i="2" s="1"/>
  <c r="B109" i="5" l="1"/>
  <c r="B83" i="2"/>
  <c r="C83" i="2"/>
  <c r="E109" i="5" l="1"/>
  <c r="C110" i="5" s="1"/>
  <c r="E83" i="2"/>
  <c r="B110" i="5" l="1"/>
  <c r="B84" i="2"/>
  <c r="C84" i="2"/>
  <c r="E110" i="5" l="1"/>
  <c r="E84" i="2"/>
  <c r="B111" i="5" l="1"/>
  <c r="C111" i="5"/>
  <c r="E111" i="5" s="1"/>
  <c r="C112" i="5" s="1"/>
  <c r="C85" i="2"/>
  <c r="B85" i="2"/>
  <c r="E85" i="2" l="1"/>
  <c r="B112" i="5"/>
  <c r="C86" i="2"/>
  <c r="B86" i="2"/>
  <c r="E86" i="2" s="1"/>
  <c r="E112" i="5" l="1"/>
  <c r="C113" i="5" s="1"/>
  <c r="C87" i="2"/>
  <c r="B87" i="2"/>
  <c r="E87" i="2" l="1"/>
  <c r="B113" i="5"/>
  <c r="E113" i="5" s="1"/>
  <c r="C114" i="5" s="1"/>
  <c r="B88" i="2"/>
  <c r="C88" i="2"/>
  <c r="B114" i="5" l="1"/>
  <c r="E114" i="5" s="1"/>
  <c r="C115" i="5" s="1"/>
  <c r="E88" i="2"/>
  <c r="B115" i="5" l="1"/>
  <c r="B89" i="2"/>
  <c r="C89" i="2"/>
  <c r="E115" i="5" l="1"/>
  <c r="C116" i="5" s="1"/>
  <c r="E89" i="2"/>
  <c r="B116" i="5" l="1"/>
  <c r="C90" i="2"/>
  <c r="B90" i="2"/>
  <c r="E116" i="5" l="1"/>
  <c r="C117" i="5" s="1"/>
  <c r="E90" i="2"/>
  <c r="B117" i="5" l="1"/>
  <c r="E117" i="5" s="1"/>
  <c r="C118" i="5" s="1"/>
  <c r="B91" i="2"/>
  <c r="C91" i="2"/>
  <c r="B118" i="5" l="1"/>
  <c r="E91" i="2"/>
  <c r="E118" i="5" l="1"/>
  <c r="C119" i="5" s="1"/>
  <c r="B92" i="2"/>
  <c r="C92" i="2"/>
  <c r="B119" i="5" l="1"/>
  <c r="E92" i="2"/>
  <c r="E119" i="5" l="1"/>
  <c r="C120" i="5" s="1"/>
  <c r="C93" i="2"/>
  <c r="B93" i="2"/>
  <c r="E93" i="2" s="1"/>
  <c r="B120" i="5" l="1"/>
  <c r="E120" i="5" s="1"/>
  <c r="C121" i="5" s="1"/>
  <c r="B94" i="2"/>
  <c r="C94" i="2"/>
  <c r="B121" i="5" l="1"/>
  <c r="E121" i="5" s="1"/>
  <c r="C122" i="5" s="1"/>
  <c r="E94" i="2"/>
  <c r="B122" i="5" l="1"/>
  <c r="E122" i="5" s="1"/>
  <c r="C123" i="5" s="1"/>
  <c r="C95" i="2"/>
  <c r="B95" i="2"/>
  <c r="E95" i="2" s="1"/>
  <c r="B123" i="5" l="1"/>
  <c r="B96" i="2"/>
  <c r="C96" i="2"/>
  <c r="E123" i="5" l="1"/>
  <c r="C124" i="5" s="1"/>
  <c r="B124" i="5"/>
  <c r="E124" i="5" s="1"/>
  <c r="C125" i="5" s="1"/>
  <c r="E96" i="2"/>
  <c r="B125" i="5" l="1"/>
  <c r="C97" i="2"/>
  <c r="B97" i="2"/>
  <c r="E97" i="2" s="1"/>
  <c r="E125" i="5" l="1"/>
  <c r="C126" i="5" s="1"/>
  <c r="C98" i="2"/>
  <c r="B98" i="2"/>
  <c r="E98" i="2" l="1"/>
  <c r="B126" i="5"/>
  <c r="E126" i="5" s="1"/>
  <c r="C127" i="5" s="1"/>
  <c r="C99" i="2"/>
  <c r="B99" i="2"/>
  <c r="E99" i="2" s="1"/>
  <c r="B127" i="5" l="1"/>
  <c r="B100" i="2"/>
  <c r="C100" i="2"/>
  <c r="E127" i="5" l="1"/>
  <c r="C128" i="5" s="1"/>
  <c r="E100" i="2"/>
  <c r="B128" i="5" l="1"/>
  <c r="E128" i="5" s="1"/>
  <c r="C129" i="5" s="1"/>
  <c r="C101" i="2"/>
  <c r="B101" i="2"/>
  <c r="E101" i="2" l="1"/>
  <c r="B129" i="5"/>
  <c r="E129" i="5" s="1"/>
  <c r="C130" i="5" s="1"/>
  <c r="B102" i="2"/>
  <c r="C102" i="2"/>
  <c r="B130" i="5" l="1"/>
  <c r="E102" i="2"/>
  <c r="E130" i="5" l="1"/>
  <c r="C131" i="5" s="1"/>
  <c r="B131" i="5"/>
  <c r="C103" i="2"/>
  <c r="B103" i="2"/>
  <c r="E131" i="5" l="1"/>
  <c r="C132" i="5" s="1"/>
  <c r="E103" i="2"/>
  <c r="B104" i="2"/>
  <c r="C104" i="2"/>
  <c r="B132" i="5" l="1"/>
  <c r="E132" i="5" s="1"/>
  <c r="C133" i="5" s="1"/>
  <c r="E104" i="2"/>
  <c r="B133" i="5" l="1"/>
  <c r="B105" i="2"/>
  <c r="C105" i="2"/>
  <c r="E133" i="5" l="1"/>
  <c r="C134" i="5" s="1"/>
  <c r="B134" i="5"/>
  <c r="E134" i="5" s="1"/>
  <c r="C135" i="5" s="1"/>
  <c r="E105" i="2"/>
  <c r="B135" i="5" l="1"/>
  <c r="E135" i="5" s="1"/>
  <c r="C136" i="5" s="1"/>
  <c r="C106" i="2"/>
  <c r="B106" i="2"/>
  <c r="E106" i="2" s="1"/>
  <c r="B136" i="5" l="1"/>
  <c r="E136" i="5" s="1"/>
  <c r="C137" i="5" s="1"/>
  <c r="B107" i="2"/>
  <c r="C107" i="2"/>
  <c r="B137" i="5" l="1"/>
  <c r="E137" i="5" s="1"/>
  <c r="C138" i="5" s="1"/>
  <c r="E107" i="2"/>
  <c r="B138" i="5" l="1"/>
  <c r="E138" i="5" s="1"/>
  <c r="C139" i="5" s="1"/>
  <c r="B108" i="2"/>
  <c r="C108" i="2"/>
  <c r="B139" i="5" l="1"/>
  <c r="E108" i="2"/>
  <c r="E139" i="5" l="1"/>
  <c r="C140" i="5" s="1"/>
  <c r="C109" i="2"/>
  <c r="B109" i="2"/>
  <c r="E109" i="2" s="1"/>
  <c r="B140" i="5" l="1"/>
  <c r="B110" i="2"/>
  <c r="C110" i="2"/>
  <c r="E140" i="5" l="1"/>
  <c r="C141" i="5" s="1"/>
  <c r="E110" i="2"/>
  <c r="B141" i="5" l="1"/>
  <c r="E141" i="5" s="1"/>
  <c r="C142" i="5" s="1"/>
  <c r="B111" i="2"/>
  <c r="C111" i="2"/>
  <c r="B142" i="5" l="1"/>
  <c r="E142" i="5" s="1"/>
  <c r="C143" i="5" s="1"/>
  <c r="E111" i="2"/>
  <c r="B143" i="5" l="1"/>
  <c r="E143" i="5" s="1"/>
  <c r="C144" i="5" s="1"/>
  <c r="B112" i="2"/>
  <c r="C112" i="2"/>
  <c r="B144" i="5" l="1"/>
  <c r="E112" i="2"/>
  <c r="E144" i="5" l="1"/>
  <c r="C145" i="5" s="1"/>
  <c r="B113" i="2"/>
  <c r="C113" i="2"/>
  <c r="B145" i="5" l="1"/>
  <c r="E113" i="2"/>
  <c r="E145" i="5" l="1"/>
  <c r="C146" i="5" s="1"/>
  <c r="B114" i="2"/>
  <c r="C114" i="2"/>
  <c r="B146" i="5" l="1"/>
  <c r="E146" i="5"/>
  <c r="C147" i="5" s="1"/>
  <c r="E114" i="2"/>
  <c r="B147" i="5" l="1"/>
  <c r="E147" i="5" s="1"/>
  <c r="C148" i="5" s="1"/>
  <c r="B148" i="5"/>
  <c r="B115" i="2"/>
  <c r="C115" i="2"/>
  <c r="E148" i="5" l="1"/>
  <c r="C149" i="5" s="1"/>
  <c r="E115" i="2"/>
  <c r="B149" i="5" l="1"/>
  <c r="E149" i="5" s="1"/>
  <c r="C150" i="5" s="1"/>
  <c r="C116" i="2"/>
  <c r="B116" i="2"/>
  <c r="E116" i="2" s="1"/>
  <c r="B150" i="5" l="1"/>
  <c r="E150" i="5" s="1"/>
  <c r="C151" i="5" s="1"/>
  <c r="C117" i="2"/>
  <c r="B117" i="2"/>
  <c r="E117" i="2" s="1"/>
  <c r="B151" i="5" l="1"/>
  <c r="E151" i="5" s="1"/>
  <c r="C152" i="5" s="1"/>
  <c r="B118" i="2"/>
  <c r="C118" i="2"/>
  <c r="B152" i="5" l="1"/>
  <c r="E152" i="5" s="1"/>
  <c r="C153" i="5" s="1"/>
  <c r="E118" i="2"/>
  <c r="B153" i="5" l="1"/>
  <c r="E153" i="5" s="1"/>
  <c r="C154" i="5" s="1"/>
  <c r="B119" i="2"/>
  <c r="C119" i="2"/>
  <c r="B154" i="5" l="1"/>
  <c r="E154" i="5" s="1"/>
  <c r="C155" i="5" s="1"/>
  <c r="E119" i="2"/>
  <c r="B155" i="5" l="1"/>
  <c r="C120" i="2"/>
  <c r="B120" i="2"/>
  <c r="E120" i="2" s="1"/>
  <c r="E155" i="5" l="1"/>
  <c r="C156" i="5" s="1"/>
  <c r="B156" i="5"/>
  <c r="C121" i="2"/>
  <c r="B121" i="2"/>
  <c r="E156" i="5" l="1"/>
  <c r="C157" i="5" s="1"/>
  <c r="B157" i="5"/>
  <c r="E121" i="2"/>
  <c r="E157" i="5" l="1"/>
  <c r="C158" i="5" s="1"/>
  <c r="B158" i="5"/>
  <c r="B122" i="2"/>
  <c r="C122" i="2"/>
  <c r="E158" i="5" l="1"/>
  <c r="C159" i="5" s="1"/>
  <c r="E122" i="2"/>
  <c r="B159" i="5" l="1"/>
  <c r="E159" i="5" s="1"/>
  <c r="C160" i="5" s="1"/>
  <c r="C123" i="2"/>
  <c r="B123" i="2"/>
  <c r="E123" i="2" s="1"/>
  <c r="B160" i="5" l="1"/>
  <c r="E160" i="5" s="1"/>
  <c r="C161" i="5" s="1"/>
  <c r="C124" i="2"/>
  <c r="B124" i="2"/>
  <c r="E124" i="2" s="1"/>
  <c r="B161" i="5" l="1"/>
  <c r="E161" i="5" s="1"/>
  <c r="C162" i="5" s="1"/>
  <c r="C125" i="2"/>
  <c r="B125" i="2"/>
  <c r="E125" i="2" s="1"/>
  <c r="B162" i="5" l="1"/>
  <c r="E162" i="5" s="1"/>
  <c r="C163" i="5" s="1"/>
  <c r="B126" i="2"/>
  <c r="C126" i="2"/>
  <c r="B163" i="5" l="1"/>
  <c r="E126" i="2"/>
  <c r="E163" i="5" l="1"/>
  <c r="C164" i="5" s="1"/>
  <c r="B164" i="5"/>
  <c r="C127" i="2"/>
  <c r="B127" i="2"/>
  <c r="E164" i="5" l="1"/>
  <c r="C165" i="5" s="1"/>
  <c r="E127" i="2"/>
  <c r="B165" i="5" l="1"/>
  <c r="C128" i="2"/>
  <c r="B128" i="2"/>
  <c r="E165" i="5" l="1"/>
  <c r="C166" i="5" s="1"/>
  <c r="B166" i="5"/>
  <c r="E128" i="2"/>
  <c r="E166" i="5" l="1"/>
  <c r="C167" i="5" s="1"/>
  <c r="B167" i="5"/>
  <c r="C129" i="2"/>
  <c r="B129" i="2"/>
  <c r="E167" i="5" l="1"/>
  <c r="C168" i="5" s="1"/>
  <c r="B168" i="5"/>
  <c r="E129" i="2"/>
  <c r="C130" i="2"/>
  <c r="B130" i="2"/>
  <c r="E130" i="2" s="1"/>
  <c r="E168" i="5" l="1"/>
  <c r="C169" i="5" s="1"/>
  <c r="C131" i="2"/>
  <c r="B131" i="2"/>
  <c r="E131" i="2" l="1"/>
  <c r="B169" i="5"/>
  <c r="E169" i="5" s="1"/>
  <c r="C170" i="5" s="1"/>
  <c r="B132" i="2"/>
  <c r="C132" i="2"/>
  <c r="B170" i="5" l="1"/>
  <c r="E170" i="5" s="1"/>
  <c r="C171" i="5" s="1"/>
  <c r="E132" i="2"/>
  <c r="B171" i="5" l="1"/>
  <c r="E171" i="5" s="1"/>
  <c r="C172" i="5" s="1"/>
  <c r="C133" i="2"/>
  <c r="B133" i="2"/>
  <c r="B172" i="5" l="1"/>
  <c r="E133" i="2"/>
  <c r="E172" i="5" l="1"/>
  <c r="C173" i="5" s="1"/>
  <c r="B134" i="2"/>
  <c r="C134" i="2"/>
  <c r="B173" i="5" l="1"/>
  <c r="E173" i="5" s="1"/>
  <c r="C174" i="5" s="1"/>
  <c r="E134" i="2"/>
  <c r="B174" i="5" l="1"/>
  <c r="E174" i="5" s="1"/>
  <c r="C175" i="5" s="1"/>
  <c r="C135" i="2"/>
  <c r="B135" i="2"/>
  <c r="E135" i="2" s="1"/>
  <c r="B175" i="5" l="1"/>
  <c r="B136" i="2"/>
  <c r="C136" i="2"/>
  <c r="E175" i="5" l="1"/>
  <c r="C176" i="5" s="1"/>
  <c r="E136" i="2"/>
  <c r="B176" i="5" l="1"/>
  <c r="E176" i="5" s="1"/>
  <c r="C177" i="5" s="1"/>
  <c r="B137" i="2"/>
  <c r="C137" i="2"/>
  <c r="B177" i="5" l="1"/>
  <c r="E177" i="5" s="1"/>
  <c r="C178" i="5" s="1"/>
  <c r="E137" i="2"/>
  <c r="B178" i="5" l="1"/>
  <c r="E178" i="5" s="1"/>
  <c r="C179" i="5" s="1"/>
  <c r="C138" i="2"/>
  <c r="B138" i="2"/>
  <c r="E138" i="2" s="1"/>
  <c r="B179" i="5" l="1"/>
  <c r="E179" i="5" s="1"/>
  <c r="C180" i="5" s="1"/>
  <c r="C139" i="2"/>
  <c r="B139" i="2"/>
  <c r="E139" i="2" s="1"/>
  <c r="B180" i="5" l="1"/>
  <c r="B140" i="2"/>
  <c r="C140" i="2"/>
  <c r="E180" i="5" l="1"/>
  <c r="C181" i="5" s="1"/>
  <c r="E140" i="2"/>
  <c r="B181" i="5" l="1"/>
  <c r="E181" i="5" s="1"/>
  <c r="C182" i="5" s="1"/>
  <c r="C141" i="2"/>
  <c r="B141" i="2"/>
  <c r="E141" i="2" l="1"/>
  <c r="B182" i="5"/>
  <c r="E182" i="5" s="1"/>
  <c r="C183" i="5" s="1"/>
  <c r="C142" i="2"/>
  <c r="B142" i="2"/>
  <c r="E142" i="2" s="1"/>
  <c r="B183" i="5" l="1"/>
  <c r="B143" i="2"/>
  <c r="C143" i="2"/>
  <c r="E183" i="5" l="1"/>
  <c r="C184" i="5" s="1"/>
  <c r="B184" i="5"/>
  <c r="E143" i="2"/>
  <c r="E184" i="5" l="1"/>
  <c r="B144" i="2"/>
  <c r="C144" i="2"/>
  <c r="B185" i="5" l="1"/>
  <c r="C185" i="5"/>
  <c r="E185" i="5" s="1"/>
  <c r="C186" i="5" s="1"/>
  <c r="E144" i="2"/>
  <c r="B186" i="5" l="1"/>
  <c r="E186" i="5" s="1"/>
  <c r="C187" i="5" s="1"/>
  <c r="C145" i="2"/>
  <c r="B145" i="2"/>
  <c r="E145" i="2" s="1"/>
  <c r="B187" i="5" l="1"/>
  <c r="E187" i="5" s="1"/>
  <c r="C188" i="5" s="1"/>
  <c r="B146" i="2"/>
  <c r="C146" i="2"/>
  <c r="B188" i="5" l="1"/>
  <c r="E188" i="5" s="1"/>
  <c r="C189" i="5" s="1"/>
  <c r="E146" i="2"/>
  <c r="B189" i="5" l="1"/>
  <c r="B147" i="2"/>
  <c r="C147" i="2"/>
  <c r="E189" i="5" l="1"/>
  <c r="C190" i="5" s="1"/>
  <c r="B190" i="5"/>
  <c r="E147" i="2"/>
  <c r="E190" i="5" l="1"/>
  <c r="C191" i="5" s="1"/>
  <c r="B191" i="5"/>
  <c r="C148" i="2"/>
  <c r="B148" i="2"/>
  <c r="E148" i="2" s="1"/>
  <c r="E191" i="5" l="1"/>
  <c r="C192" i="5" s="1"/>
  <c r="C149" i="2"/>
  <c r="B149" i="2"/>
  <c r="E149" i="2" s="1"/>
  <c r="B192" i="5" l="1"/>
  <c r="B150" i="2"/>
  <c r="C150" i="2"/>
  <c r="E192" i="5" l="1"/>
  <c r="C193" i="5" s="1"/>
  <c r="B193" i="5"/>
  <c r="E193" i="5" s="1"/>
  <c r="C194" i="5" s="1"/>
  <c r="E150" i="2"/>
  <c r="B194" i="5" l="1"/>
  <c r="E194" i="5" s="1"/>
  <c r="C195" i="5" s="1"/>
  <c r="C151" i="2"/>
  <c r="B151" i="2"/>
  <c r="E151" i="2" l="1"/>
  <c r="B195" i="5"/>
  <c r="E195" i="5" s="1"/>
  <c r="C196" i="5" s="1"/>
  <c r="B152" i="2"/>
  <c r="C152" i="2"/>
  <c r="B196" i="5" l="1"/>
  <c r="E196" i="5" s="1"/>
  <c r="C197" i="5" s="1"/>
  <c r="E152" i="2"/>
  <c r="B197" i="5" l="1"/>
  <c r="E197" i="5" s="1"/>
  <c r="C198" i="5" s="1"/>
  <c r="C153" i="2"/>
  <c r="B153" i="2"/>
  <c r="E153" i="2" s="1"/>
  <c r="B198" i="5" l="1"/>
  <c r="E198" i="5" s="1"/>
  <c r="C199" i="5" s="1"/>
  <c r="C154" i="2"/>
  <c r="B154" i="2"/>
  <c r="E154" i="2" s="1"/>
  <c r="B199" i="5" l="1"/>
  <c r="C155" i="2"/>
  <c r="B155" i="2"/>
  <c r="E155" i="2" s="1"/>
  <c r="E199" i="5" l="1"/>
  <c r="C200" i="5" s="1"/>
  <c r="B156" i="2"/>
  <c r="C156" i="2"/>
  <c r="B200" i="5" l="1"/>
  <c r="E156" i="2"/>
  <c r="C157" i="2" s="1"/>
  <c r="B157" i="2" l="1"/>
  <c r="E200" i="5"/>
  <c r="C201" i="5" s="1"/>
  <c r="E157" i="2"/>
  <c r="B201" i="5" l="1"/>
  <c r="E201" i="5" s="1"/>
  <c r="C202" i="5" s="1"/>
  <c r="B158" i="2"/>
  <c r="C158" i="2"/>
  <c r="B202" i="5" l="1"/>
  <c r="E202" i="5" s="1"/>
  <c r="C203" i="5" s="1"/>
  <c r="E158" i="2"/>
  <c r="B203" i="5" l="1"/>
  <c r="B159" i="2"/>
  <c r="C159" i="2"/>
  <c r="E203" i="5" l="1"/>
  <c r="C204" i="5" s="1"/>
  <c r="E159" i="2"/>
  <c r="B204" i="5" l="1"/>
  <c r="E204" i="5" s="1"/>
  <c r="C205" i="5" s="1"/>
  <c r="B160" i="2"/>
  <c r="C160" i="2"/>
  <c r="B205" i="5" l="1"/>
  <c r="E160" i="2"/>
  <c r="E205" i="5" l="1"/>
  <c r="C206" i="5" s="1"/>
  <c r="C161" i="2"/>
  <c r="B161" i="2"/>
  <c r="E161" i="2" l="1"/>
  <c r="B206" i="5"/>
  <c r="E206" i="5" s="1"/>
  <c r="C207" i="5" s="1"/>
  <c r="B162" i="2"/>
  <c r="C162" i="2"/>
  <c r="B207" i="5" l="1"/>
  <c r="E162" i="2"/>
  <c r="E207" i="5" l="1"/>
  <c r="C208" i="5" s="1"/>
  <c r="C163" i="2"/>
  <c r="B163" i="2"/>
  <c r="E163" i="2" s="1"/>
  <c r="B208" i="5" l="1"/>
  <c r="E208" i="5" s="1"/>
  <c r="C209" i="5" s="1"/>
  <c r="C164" i="2"/>
  <c r="B164" i="2"/>
  <c r="E164" i="2" s="1"/>
  <c r="B209" i="5" l="1"/>
  <c r="C165" i="2"/>
  <c r="B165" i="2"/>
  <c r="E165" i="2" s="1"/>
  <c r="E209" i="5" l="1"/>
  <c r="C210" i="5" s="1"/>
  <c r="B166" i="2"/>
  <c r="C166" i="2"/>
  <c r="B210" i="5" l="1"/>
  <c r="E210" i="5" s="1"/>
  <c r="C211" i="5" s="1"/>
  <c r="E166" i="2"/>
  <c r="B211" i="5" l="1"/>
  <c r="E211" i="5" s="1"/>
  <c r="C212" i="5" s="1"/>
  <c r="C167" i="2"/>
  <c r="B167" i="2"/>
  <c r="E167" i="2" s="1"/>
  <c r="B212" i="5" l="1"/>
  <c r="E212" i="5" s="1"/>
  <c r="C213" i="5" s="1"/>
  <c r="B168" i="2"/>
  <c r="C168" i="2"/>
  <c r="B213" i="5" l="1"/>
  <c r="E213" i="5" s="1"/>
  <c r="C214" i="5" s="1"/>
  <c r="E168" i="2"/>
  <c r="B214" i="5" l="1"/>
  <c r="B169" i="2"/>
  <c r="C169" i="2"/>
  <c r="E214" i="5" l="1"/>
  <c r="C215" i="5" s="1"/>
  <c r="B215" i="5"/>
  <c r="E215" i="5" s="1"/>
  <c r="E169" i="2"/>
  <c r="B170" i="2" l="1"/>
  <c r="C170" i="2"/>
  <c r="E170" i="2" l="1"/>
  <c r="C171" i="2" l="1"/>
  <c r="B171" i="2"/>
  <c r="E171" i="2" s="1"/>
  <c r="B172" i="2" l="1"/>
  <c r="C172" i="2"/>
  <c r="E172" i="2" l="1"/>
  <c r="C173" i="2" l="1"/>
  <c r="B173" i="2"/>
  <c r="E173" i="2" s="1"/>
  <c r="B174" i="2" l="1"/>
  <c r="C174" i="2"/>
  <c r="E174" i="2" l="1"/>
  <c r="B175" i="2" l="1"/>
  <c r="C175" i="2"/>
  <c r="E175" i="2" l="1"/>
  <c r="B176" i="2" l="1"/>
  <c r="C176" i="2"/>
  <c r="E176" i="2" l="1"/>
  <c r="C177" i="2" l="1"/>
  <c r="B177" i="2"/>
  <c r="E177" i="2" s="1"/>
  <c r="B178" i="2" l="1"/>
  <c r="C178" i="2"/>
  <c r="E178" i="2" l="1"/>
  <c r="B179" i="2" l="1"/>
  <c r="C179" i="2"/>
  <c r="E179" i="2" l="1"/>
  <c r="B180" i="2" l="1"/>
  <c r="C180" i="2"/>
  <c r="E180" i="2" l="1"/>
  <c r="C181" i="2" l="1"/>
  <c r="B181" i="2"/>
  <c r="E181" i="2" s="1"/>
  <c r="C182" i="2" l="1"/>
  <c r="B182" i="2"/>
  <c r="E182" i="2" s="1"/>
  <c r="B183" i="2" l="1"/>
  <c r="C183" i="2"/>
  <c r="E183" i="2" l="1"/>
  <c r="B184" i="2" l="1"/>
  <c r="C184" i="2"/>
  <c r="E184" i="2" l="1"/>
  <c r="C185" i="2" l="1"/>
  <c r="B185" i="2"/>
  <c r="E185" i="2" l="1"/>
  <c r="B186" i="2" s="1"/>
  <c r="C186" i="2" l="1"/>
  <c r="E186" i="2"/>
  <c r="B187" i="2" l="1"/>
  <c r="C187" i="2"/>
  <c r="E187" i="2" l="1"/>
  <c r="B188" i="2" l="1"/>
  <c r="C188" i="2"/>
  <c r="E188" i="2" l="1"/>
  <c r="B189" i="2" l="1"/>
  <c r="C189" i="2"/>
  <c r="E189" i="2" l="1"/>
  <c r="B190" i="2" l="1"/>
  <c r="C190" i="2"/>
  <c r="E190" i="2" l="1"/>
  <c r="C191" i="2" l="1"/>
  <c r="B191" i="2"/>
  <c r="E191" i="2" s="1"/>
  <c r="B192" i="2" l="1"/>
  <c r="C192" i="2"/>
  <c r="E192" i="2" l="1"/>
  <c r="C193" i="2" l="1"/>
  <c r="B193" i="2"/>
  <c r="E193" i="2" s="1"/>
  <c r="C194" i="2" l="1"/>
  <c r="B194" i="2"/>
  <c r="E194" i="2" s="1"/>
  <c r="B195" i="2" l="1"/>
  <c r="C195" i="2"/>
  <c r="E195" i="2" l="1"/>
  <c r="B196" i="2" l="1"/>
  <c r="C196" i="2"/>
  <c r="E196" i="2" l="1"/>
  <c r="C197" i="2" l="1"/>
  <c r="B197" i="2"/>
  <c r="E197" i="2" l="1"/>
  <c r="B198" i="2"/>
  <c r="C198" i="2"/>
  <c r="E198" i="2" l="1"/>
  <c r="B199" i="2" l="1"/>
  <c r="C199" i="2"/>
  <c r="E199" i="2" l="1"/>
  <c r="C200" i="2" l="1"/>
  <c r="B200" i="2"/>
  <c r="E200" i="2" s="1"/>
  <c r="C201" i="2" l="1"/>
  <c r="B201" i="2"/>
  <c r="E201" i="2" s="1"/>
  <c r="B202" i="2" l="1"/>
  <c r="C202" i="2"/>
  <c r="E202" i="2" l="1"/>
  <c r="B203" i="2" l="1"/>
  <c r="C203" i="2"/>
  <c r="E203" i="2" l="1"/>
  <c r="B204" i="2" l="1"/>
  <c r="C204" i="2"/>
  <c r="E204" i="2" l="1"/>
  <c r="C205" i="2" l="1"/>
  <c r="B205" i="2"/>
  <c r="E205" i="2" s="1"/>
  <c r="B206" i="2" l="1"/>
  <c r="C206" i="2"/>
  <c r="E206" i="2" l="1"/>
  <c r="C207" i="2" l="1"/>
  <c r="B207" i="2"/>
  <c r="E207" i="2" s="1"/>
  <c r="C208" i="2" l="1"/>
  <c r="B208" i="2"/>
  <c r="E208" i="2" s="1"/>
  <c r="B209" i="2" l="1"/>
  <c r="C209" i="2"/>
  <c r="E209" i="2" l="1"/>
  <c r="B210" i="2" l="1"/>
  <c r="C210" i="2"/>
  <c r="E210" i="2" l="1"/>
  <c r="B211" i="2" l="1"/>
  <c r="C211" i="2"/>
  <c r="E211" i="2" l="1"/>
  <c r="B212" i="2" l="1"/>
  <c r="C212" i="2"/>
  <c r="E212" i="2" l="1"/>
  <c r="C213" i="2" l="1"/>
  <c r="B213" i="2"/>
  <c r="E213" i="2" s="1"/>
  <c r="C214" i="2" l="1"/>
  <c r="B214" i="2"/>
  <c r="E214" i="2" s="1"/>
  <c r="B215" i="2" l="1"/>
  <c r="C215" i="2"/>
  <c r="E215" i="2" l="1"/>
  <c r="G4" i="1" l="1"/>
  <c r="G6" i="1"/>
  <c r="G5" i="1"/>
  <c r="G7" i="1" s="1"/>
  <c r="B7" i="1"/>
  <c r="G8" i="1" l="1"/>
</calcChain>
</file>

<file path=xl/sharedStrings.xml><?xml version="1.0" encoding="utf-8"?>
<sst xmlns="http://schemas.openxmlformats.org/spreadsheetml/2006/main" count="51" uniqueCount="26">
  <si>
    <t>Peşin</t>
  </si>
  <si>
    <t>Eğitim</t>
  </si>
  <si>
    <t>Yemek Ücreti</t>
  </si>
  <si>
    <t>Toplam</t>
  </si>
  <si>
    <t>7 Taksitli</t>
  </si>
  <si>
    <t>Taksit Tutarı</t>
  </si>
  <si>
    <t>Taksit Sayısı</t>
  </si>
  <si>
    <t>Peşinat</t>
  </si>
  <si>
    <t>KDV HARİÇ</t>
  </si>
  <si>
    <t>PEŞİN</t>
  </si>
  <si>
    <t>TAKSİTLİ</t>
  </si>
  <si>
    <t>Tarih</t>
  </si>
  <si>
    <t>Hesap Bakiyesi</t>
  </si>
  <si>
    <t>Ödeme</t>
  </si>
  <si>
    <t>Kalan Bakiye</t>
  </si>
  <si>
    <t>Açıklama</t>
  </si>
  <si>
    <t>Tutar</t>
  </si>
  <si>
    <t>Ay</t>
  </si>
  <si>
    <t>Faiz Geliri</t>
  </si>
  <si>
    <t>Takviye Kurs</t>
  </si>
  <si>
    <t>KDV</t>
  </si>
  <si>
    <t>KDV DAHİL</t>
  </si>
  <si>
    <t>Günlük Faiz</t>
  </si>
  <si>
    <t>Günlük Net Getiri Oranı</t>
  </si>
  <si>
    <t>Taksit</t>
  </si>
  <si>
    <t>Aylık Faiz Artışı Beklentisi: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</si>
</sst>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₺&quot;#,##0;\-&quot;₺&quot;#,##0"/>
    <numFmt numFmtId="164" formatCode="#,##0_ ;\-#,##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5" fontId="0" fillId="0" borderId="0" xfId="0" applyNumberFormat="1"/>
    <xf numFmtId="0" fontId="1" fillId="0" borderId="0" xfId="0" applyFont="1"/>
    <xf numFmtId="164" fontId="0" fillId="0" borderId="0" xfId="0" applyNumberFormat="1"/>
    <xf numFmtId="5" fontId="0" fillId="4" borderId="0" xfId="0" applyNumberFormat="1" applyFill="1"/>
    <xf numFmtId="10" fontId="0" fillId="4" borderId="0" xfId="0" applyNumberFormat="1" applyFill="1"/>
    <xf numFmtId="14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5" fontId="0" fillId="0" borderId="1" xfId="0" applyNumberFormat="1" applyBorder="1"/>
    <xf numFmtId="0" fontId="1" fillId="0" borderId="1" xfId="0" applyFont="1" applyBorder="1"/>
    <xf numFmtId="0" fontId="2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Hesap!$E$1</c:f>
              <c:strCache>
                <c:ptCount val="1"/>
                <c:pt idx="0">
                  <c:v>Kalan Bakiye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Hesap!$A$2:$A$215</c:f>
              <c:numCache>
                <c:formatCode>m/d/yyyy</c:formatCode>
                <c:ptCount val="214"/>
                <c:pt idx="0">
                  <c:v>45323</c:v>
                </c:pt>
                <c:pt idx="1">
                  <c:v>45324</c:v>
                </c:pt>
                <c:pt idx="2">
                  <c:v>45325</c:v>
                </c:pt>
                <c:pt idx="3">
                  <c:v>45326</c:v>
                </c:pt>
                <c:pt idx="4">
                  <c:v>45327</c:v>
                </c:pt>
                <c:pt idx="5">
                  <c:v>45328</c:v>
                </c:pt>
                <c:pt idx="6">
                  <c:v>45329</c:v>
                </c:pt>
                <c:pt idx="7">
                  <c:v>45330</c:v>
                </c:pt>
                <c:pt idx="8">
                  <c:v>45331</c:v>
                </c:pt>
                <c:pt idx="9">
                  <c:v>45332</c:v>
                </c:pt>
                <c:pt idx="10">
                  <c:v>45333</c:v>
                </c:pt>
                <c:pt idx="11">
                  <c:v>45334</c:v>
                </c:pt>
                <c:pt idx="12">
                  <c:v>45335</c:v>
                </c:pt>
                <c:pt idx="13">
                  <c:v>45336</c:v>
                </c:pt>
                <c:pt idx="14">
                  <c:v>45337</c:v>
                </c:pt>
                <c:pt idx="15">
                  <c:v>45338</c:v>
                </c:pt>
                <c:pt idx="16">
                  <c:v>45339</c:v>
                </c:pt>
                <c:pt idx="17">
                  <c:v>45340</c:v>
                </c:pt>
                <c:pt idx="18">
                  <c:v>45341</c:v>
                </c:pt>
                <c:pt idx="19">
                  <c:v>45342</c:v>
                </c:pt>
                <c:pt idx="20">
                  <c:v>45343</c:v>
                </c:pt>
                <c:pt idx="21">
                  <c:v>45344</c:v>
                </c:pt>
                <c:pt idx="22">
                  <c:v>45345</c:v>
                </c:pt>
                <c:pt idx="23">
                  <c:v>45346</c:v>
                </c:pt>
                <c:pt idx="24">
                  <c:v>45347</c:v>
                </c:pt>
                <c:pt idx="25">
                  <c:v>45348</c:v>
                </c:pt>
                <c:pt idx="26">
                  <c:v>45349</c:v>
                </c:pt>
                <c:pt idx="27">
                  <c:v>45350</c:v>
                </c:pt>
                <c:pt idx="28">
                  <c:v>45351</c:v>
                </c:pt>
                <c:pt idx="29">
                  <c:v>45352</c:v>
                </c:pt>
                <c:pt idx="30">
                  <c:v>45353</c:v>
                </c:pt>
                <c:pt idx="31">
                  <c:v>45354</c:v>
                </c:pt>
                <c:pt idx="32">
                  <c:v>45355</c:v>
                </c:pt>
                <c:pt idx="33">
                  <c:v>45356</c:v>
                </c:pt>
                <c:pt idx="34">
                  <c:v>45357</c:v>
                </c:pt>
                <c:pt idx="35">
                  <c:v>45358</c:v>
                </c:pt>
                <c:pt idx="36">
                  <c:v>45359</c:v>
                </c:pt>
                <c:pt idx="37">
                  <c:v>45360</c:v>
                </c:pt>
                <c:pt idx="38">
                  <c:v>45361</c:v>
                </c:pt>
                <c:pt idx="39">
                  <c:v>45362</c:v>
                </c:pt>
                <c:pt idx="40">
                  <c:v>45363</c:v>
                </c:pt>
                <c:pt idx="41">
                  <c:v>45364</c:v>
                </c:pt>
                <c:pt idx="42">
                  <c:v>45365</c:v>
                </c:pt>
                <c:pt idx="43">
                  <c:v>45366</c:v>
                </c:pt>
                <c:pt idx="44">
                  <c:v>45367</c:v>
                </c:pt>
                <c:pt idx="45">
                  <c:v>45368</c:v>
                </c:pt>
                <c:pt idx="46">
                  <c:v>45369</c:v>
                </c:pt>
                <c:pt idx="47">
                  <c:v>45370</c:v>
                </c:pt>
                <c:pt idx="48">
                  <c:v>45371</c:v>
                </c:pt>
                <c:pt idx="49">
                  <c:v>45372</c:v>
                </c:pt>
                <c:pt idx="50">
                  <c:v>45373</c:v>
                </c:pt>
                <c:pt idx="51">
                  <c:v>45374</c:v>
                </c:pt>
                <c:pt idx="52">
                  <c:v>45375</c:v>
                </c:pt>
                <c:pt idx="53">
                  <c:v>45376</c:v>
                </c:pt>
                <c:pt idx="54">
                  <c:v>45377</c:v>
                </c:pt>
                <c:pt idx="55">
                  <c:v>45378</c:v>
                </c:pt>
                <c:pt idx="56">
                  <c:v>45379</c:v>
                </c:pt>
                <c:pt idx="57">
                  <c:v>45380</c:v>
                </c:pt>
                <c:pt idx="58">
                  <c:v>45381</c:v>
                </c:pt>
                <c:pt idx="59">
                  <c:v>45382</c:v>
                </c:pt>
                <c:pt idx="60">
                  <c:v>45383</c:v>
                </c:pt>
                <c:pt idx="61">
                  <c:v>45384</c:v>
                </c:pt>
                <c:pt idx="62">
                  <c:v>45385</c:v>
                </c:pt>
                <c:pt idx="63">
                  <c:v>45386</c:v>
                </c:pt>
                <c:pt idx="64">
                  <c:v>45387</c:v>
                </c:pt>
                <c:pt idx="65">
                  <c:v>45388</c:v>
                </c:pt>
                <c:pt idx="66">
                  <c:v>45389</c:v>
                </c:pt>
                <c:pt idx="67">
                  <c:v>45390</c:v>
                </c:pt>
                <c:pt idx="68">
                  <c:v>45391</c:v>
                </c:pt>
                <c:pt idx="69">
                  <c:v>45392</c:v>
                </c:pt>
                <c:pt idx="70">
                  <c:v>45393</c:v>
                </c:pt>
                <c:pt idx="71">
                  <c:v>45394</c:v>
                </c:pt>
                <c:pt idx="72">
                  <c:v>45395</c:v>
                </c:pt>
                <c:pt idx="73">
                  <c:v>45396</c:v>
                </c:pt>
                <c:pt idx="74">
                  <c:v>45397</c:v>
                </c:pt>
                <c:pt idx="75">
                  <c:v>45398</c:v>
                </c:pt>
                <c:pt idx="76">
                  <c:v>45399</c:v>
                </c:pt>
                <c:pt idx="77">
                  <c:v>45400</c:v>
                </c:pt>
                <c:pt idx="78">
                  <c:v>45401</c:v>
                </c:pt>
                <c:pt idx="79">
                  <c:v>45402</c:v>
                </c:pt>
                <c:pt idx="80">
                  <c:v>45403</c:v>
                </c:pt>
                <c:pt idx="81">
                  <c:v>45404</c:v>
                </c:pt>
                <c:pt idx="82">
                  <c:v>45405</c:v>
                </c:pt>
                <c:pt idx="83">
                  <c:v>45406</c:v>
                </c:pt>
                <c:pt idx="84">
                  <c:v>45407</c:v>
                </c:pt>
                <c:pt idx="85">
                  <c:v>45408</c:v>
                </c:pt>
                <c:pt idx="86">
                  <c:v>45409</c:v>
                </c:pt>
                <c:pt idx="87">
                  <c:v>45410</c:v>
                </c:pt>
                <c:pt idx="88">
                  <c:v>45411</c:v>
                </c:pt>
                <c:pt idx="89">
                  <c:v>45412</c:v>
                </c:pt>
                <c:pt idx="90">
                  <c:v>45413</c:v>
                </c:pt>
                <c:pt idx="91">
                  <c:v>45414</c:v>
                </c:pt>
                <c:pt idx="92">
                  <c:v>45415</c:v>
                </c:pt>
                <c:pt idx="93">
                  <c:v>45416</c:v>
                </c:pt>
                <c:pt idx="94">
                  <c:v>45417</c:v>
                </c:pt>
                <c:pt idx="95">
                  <c:v>45418</c:v>
                </c:pt>
                <c:pt idx="96">
                  <c:v>45419</c:v>
                </c:pt>
                <c:pt idx="97">
                  <c:v>45420</c:v>
                </c:pt>
                <c:pt idx="98">
                  <c:v>45421</c:v>
                </c:pt>
                <c:pt idx="99">
                  <c:v>45422</c:v>
                </c:pt>
                <c:pt idx="100">
                  <c:v>45423</c:v>
                </c:pt>
                <c:pt idx="101">
                  <c:v>45424</c:v>
                </c:pt>
                <c:pt idx="102">
                  <c:v>45425</c:v>
                </c:pt>
                <c:pt idx="103">
                  <c:v>45426</c:v>
                </c:pt>
                <c:pt idx="104">
                  <c:v>45427</c:v>
                </c:pt>
                <c:pt idx="105">
                  <c:v>45428</c:v>
                </c:pt>
                <c:pt idx="106">
                  <c:v>45429</c:v>
                </c:pt>
                <c:pt idx="107">
                  <c:v>45430</c:v>
                </c:pt>
                <c:pt idx="108">
                  <c:v>45431</c:v>
                </c:pt>
                <c:pt idx="109">
                  <c:v>45432</c:v>
                </c:pt>
                <c:pt idx="110">
                  <c:v>45433</c:v>
                </c:pt>
                <c:pt idx="111">
                  <c:v>45434</c:v>
                </c:pt>
                <c:pt idx="112">
                  <c:v>45435</c:v>
                </c:pt>
                <c:pt idx="113">
                  <c:v>45436</c:v>
                </c:pt>
                <c:pt idx="114">
                  <c:v>45437</c:v>
                </c:pt>
                <c:pt idx="115">
                  <c:v>45438</c:v>
                </c:pt>
                <c:pt idx="116">
                  <c:v>45439</c:v>
                </c:pt>
                <c:pt idx="117">
                  <c:v>45440</c:v>
                </c:pt>
                <c:pt idx="118">
                  <c:v>45441</c:v>
                </c:pt>
                <c:pt idx="119">
                  <c:v>45442</c:v>
                </c:pt>
                <c:pt idx="120">
                  <c:v>45443</c:v>
                </c:pt>
                <c:pt idx="121">
                  <c:v>45444</c:v>
                </c:pt>
                <c:pt idx="122">
                  <c:v>45445</c:v>
                </c:pt>
                <c:pt idx="123">
                  <c:v>45446</c:v>
                </c:pt>
                <c:pt idx="124">
                  <c:v>45447</c:v>
                </c:pt>
                <c:pt idx="125">
                  <c:v>45448</c:v>
                </c:pt>
                <c:pt idx="126">
                  <c:v>45449</c:v>
                </c:pt>
                <c:pt idx="127">
                  <c:v>45450</c:v>
                </c:pt>
                <c:pt idx="128">
                  <c:v>45451</c:v>
                </c:pt>
                <c:pt idx="129">
                  <c:v>45452</c:v>
                </c:pt>
                <c:pt idx="130">
                  <c:v>45453</c:v>
                </c:pt>
                <c:pt idx="131">
                  <c:v>45454</c:v>
                </c:pt>
                <c:pt idx="132">
                  <c:v>45455</c:v>
                </c:pt>
                <c:pt idx="133">
                  <c:v>45456</c:v>
                </c:pt>
                <c:pt idx="134">
                  <c:v>45457</c:v>
                </c:pt>
                <c:pt idx="135">
                  <c:v>45458</c:v>
                </c:pt>
                <c:pt idx="136">
                  <c:v>45459</c:v>
                </c:pt>
                <c:pt idx="137">
                  <c:v>45460</c:v>
                </c:pt>
                <c:pt idx="138">
                  <c:v>45461</c:v>
                </c:pt>
                <c:pt idx="139">
                  <c:v>45462</c:v>
                </c:pt>
                <c:pt idx="140">
                  <c:v>45463</c:v>
                </c:pt>
                <c:pt idx="141">
                  <c:v>45464</c:v>
                </c:pt>
                <c:pt idx="142">
                  <c:v>45465</c:v>
                </c:pt>
                <c:pt idx="143">
                  <c:v>45466</c:v>
                </c:pt>
                <c:pt idx="144">
                  <c:v>45467</c:v>
                </c:pt>
                <c:pt idx="145">
                  <c:v>45468</c:v>
                </c:pt>
                <c:pt idx="146">
                  <c:v>45469</c:v>
                </c:pt>
                <c:pt idx="147">
                  <c:v>45470</c:v>
                </c:pt>
                <c:pt idx="148">
                  <c:v>45471</c:v>
                </c:pt>
                <c:pt idx="149">
                  <c:v>45472</c:v>
                </c:pt>
                <c:pt idx="150">
                  <c:v>45473</c:v>
                </c:pt>
                <c:pt idx="151">
                  <c:v>45474</c:v>
                </c:pt>
                <c:pt idx="152">
                  <c:v>45475</c:v>
                </c:pt>
                <c:pt idx="153">
                  <c:v>45476</c:v>
                </c:pt>
                <c:pt idx="154">
                  <c:v>45477</c:v>
                </c:pt>
                <c:pt idx="155">
                  <c:v>45478</c:v>
                </c:pt>
                <c:pt idx="156">
                  <c:v>45479</c:v>
                </c:pt>
                <c:pt idx="157">
                  <c:v>45480</c:v>
                </c:pt>
                <c:pt idx="158">
                  <c:v>45481</c:v>
                </c:pt>
                <c:pt idx="159">
                  <c:v>45482</c:v>
                </c:pt>
                <c:pt idx="160">
                  <c:v>45483</c:v>
                </c:pt>
                <c:pt idx="161">
                  <c:v>45484</c:v>
                </c:pt>
                <c:pt idx="162">
                  <c:v>45485</c:v>
                </c:pt>
                <c:pt idx="163">
                  <c:v>45486</c:v>
                </c:pt>
                <c:pt idx="164">
                  <c:v>45487</c:v>
                </c:pt>
                <c:pt idx="165">
                  <c:v>45488</c:v>
                </c:pt>
                <c:pt idx="166">
                  <c:v>45489</c:v>
                </c:pt>
                <c:pt idx="167">
                  <c:v>45490</c:v>
                </c:pt>
                <c:pt idx="168">
                  <c:v>45491</c:v>
                </c:pt>
                <c:pt idx="169">
                  <c:v>45492</c:v>
                </c:pt>
                <c:pt idx="170">
                  <c:v>45493</c:v>
                </c:pt>
                <c:pt idx="171">
                  <c:v>45494</c:v>
                </c:pt>
                <c:pt idx="172">
                  <c:v>45495</c:v>
                </c:pt>
                <c:pt idx="173">
                  <c:v>45496</c:v>
                </c:pt>
                <c:pt idx="174">
                  <c:v>45497</c:v>
                </c:pt>
                <c:pt idx="175">
                  <c:v>45498</c:v>
                </c:pt>
                <c:pt idx="176">
                  <c:v>45499</c:v>
                </c:pt>
                <c:pt idx="177">
                  <c:v>45500</c:v>
                </c:pt>
                <c:pt idx="178">
                  <c:v>45501</c:v>
                </c:pt>
                <c:pt idx="179">
                  <c:v>45502</c:v>
                </c:pt>
                <c:pt idx="180">
                  <c:v>45503</c:v>
                </c:pt>
                <c:pt idx="181">
                  <c:v>45504</c:v>
                </c:pt>
                <c:pt idx="182">
                  <c:v>45505</c:v>
                </c:pt>
                <c:pt idx="183">
                  <c:v>45506</c:v>
                </c:pt>
                <c:pt idx="184">
                  <c:v>45507</c:v>
                </c:pt>
                <c:pt idx="185">
                  <c:v>45508</c:v>
                </c:pt>
                <c:pt idx="186">
                  <c:v>45509</c:v>
                </c:pt>
                <c:pt idx="187">
                  <c:v>45510</c:v>
                </c:pt>
                <c:pt idx="188">
                  <c:v>45511</c:v>
                </c:pt>
                <c:pt idx="189">
                  <c:v>45512</c:v>
                </c:pt>
                <c:pt idx="190">
                  <c:v>45513</c:v>
                </c:pt>
                <c:pt idx="191">
                  <c:v>45514</c:v>
                </c:pt>
                <c:pt idx="192">
                  <c:v>45515</c:v>
                </c:pt>
                <c:pt idx="193">
                  <c:v>45516</c:v>
                </c:pt>
                <c:pt idx="194">
                  <c:v>45517</c:v>
                </c:pt>
                <c:pt idx="195">
                  <c:v>45518</c:v>
                </c:pt>
                <c:pt idx="196">
                  <c:v>45519</c:v>
                </c:pt>
                <c:pt idx="197">
                  <c:v>45520</c:v>
                </c:pt>
                <c:pt idx="198">
                  <c:v>45521</c:v>
                </c:pt>
                <c:pt idx="199">
                  <c:v>45522</c:v>
                </c:pt>
                <c:pt idx="200">
                  <c:v>45523</c:v>
                </c:pt>
                <c:pt idx="201">
                  <c:v>45524</c:v>
                </c:pt>
                <c:pt idx="202">
                  <c:v>45525</c:v>
                </c:pt>
                <c:pt idx="203">
                  <c:v>45526</c:v>
                </c:pt>
                <c:pt idx="204">
                  <c:v>45527</c:v>
                </c:pt>
                <c:pt idx="205">
                  <c:v>45528</c:v>
                </c:pt>
                <c:pt idx="206">
                  <c:v>45529</c:v>
                </c:pt>
                <c:pt idx="207">
                  <c:v>45530</c:v>
                </c:pt>
                <c:pt idx="208">
                  <c:v>45531</c:v>
                </c:pt>
                <c:pt idx="209">
                  <c:v>45532</c:v>
                </c:pt>
                <c:pt idx="210">
                  <c:v>45533</c:v>
                </c:pt>
                <c:pt idx="211">
                  <c:v>45534</c:v>
                </c:pt>
                <c:pt idx="212">
                  <c:v>45535</c:v>
                </c:pt>
                <c:pt idx="213">
                  <c:v>45536</c:v>
                </c:pt>
              </c:numCache>
            </c:numRef>
          </c:cat>
          <c:val>
            <c:numRef>
              <c:f>Hesap!$E$2:$E$215</c:f>
              <c:numCache>
                <c:formatCode>"₺"#,##0_);\("₺"#,##0\)</c:formatCode>
                <c:ptCount val="214"/>
                <c:pt idx="0">
                  <c:v>236756.3</c:v>
                </c:pt>
                <c:pt idx="1">
                  <c:v>237002.11255191255</c:v>
                </c:pt>
                <c:pt idx="2">
                  <c:v>237248.18031904296</c:v>
                </c:pt>
                <c:pt idx="3">
                  <c:v>237494.50356636874</c:v>
                </c:pt>
                <c:pt idx="4">
                  <c:v>237741.08255914258</c:v>
                </c:pt>
                <c:pt idx="5">
                  <c:v>237987.91756289251</c:v>
                </c:pt>
                <c:pt idx="6">
                  <c:v>238235.00884342229</c:v>
                </c:pt>
                <c:pt idx="7">
                  <c:v>238482.35666681163</c:v>
                </c:pt>
                <c:pt idx="8">
                  <c:v>238729.96129941652</c:v>
                </c:pt>
                <c:pt idx="9">
                  <c:v>238977.82300786948</c:v>
                </c:pt>
                <c:pt idx="10">
                  <c:v>239225.94205907983</c:v>
                </c:pt>
                <c:pt idx="11">
                  <c:v>239474.31872023406</c:v>
                </c:pt>
                <c:pt idx="12">
                  <c:v>239722.95325879604</c:v>
                </c:pt>
                <c:pt idx="13">
                  <c:v>239971.84594250735</c:v>
                </c:pt>
                <c:pt idx="14">
                  <c:v>240220.99703938756</c:v>
                </c:pt>
                <c:pt idx="15">
                  <c:v>240470.40681773447</c:v>
                </c:pt>
                <c:pt idx="16">
                  <c:v>240720.07554612448</c:v>
                </c:pt>
                <c:pt idx="17">
                  <c:v>240970.00349341281</c:v>
                </c:pt>
                <c:pt idx="18">
                  <c:v>241220.19092873385</c:v>
                </c:pt>
                <c:pt idx="19">
                  <c:v>241470.6381215014</c:v>
                </c:pt>
                <c:pt idx="20">
                  <c:v>241721.34534140897</c:v>
                </c:pt>
                <c:pt idx="21">
                  <c:v>241972.31285843012</c:v>
                </c:pt>
                <c:pt idx="22">
                  <c:v>242223.54094281865</c:v>
                </c:pt>
                <c:pt idx="23">
                  <c:v>242475.02986510901</c:v>
                </c:pt>
                <c:pt idx="24">
                  <c:v>242726.7798961165</c:v>
                </c:pt>
                <c:pt idx="25">
                  <c:v>242978.79130693761</c:v>
                </c:pt>
                <c:pt idx="26">
                  <c:v>243231.06436895026</c:v>
                </c:pt>
                <c:pt idx="27">
                  <c:v>243483.59935381421</c:v>
                </c:pt>
                <c:pt idx="28">
                  <c:v>243736.39653347118</c:v>
                </c:pt>
                <c:pt idx="29">
                  <c:v>204389.45618014527</c:v>
                </c:pt>
                <c:pt idx="30">
                  <c:v>204601.66381224486</c:v>
                </c:pt>
                <c:pt idx="31">
                  <c:v>204814.0917692084</c:v>
                </c:pt>
                <c:pt idx="32">
                  <c:v>205026.74027978844</c:v>
                </c:pt>
                <c:pt idx="33">
                  <c:v>205239.60957297511</c:v>
                </c:pt>
                <c:pt idx="34">
                  <c:v>205452.69987799623</c:v>
                </c:pt>
                <c:pt idx="35">
                  <c:v>205666.01142431764</c:v>
                </c:pt>
                <c:pt idx="36">
                  <c:v>205879.54444164343</c:v>
                </c:pt>
                <c:pt idx="37">
                  <c:v>206093.29915991618</c:v>
                </c:pt>
                <c:pt idx="38">
                  <c:v>206307.27580931719</c:v>
                </c:pt>
                <c:pt idx="39">
                  <c:v>206521.47462026676</c:v>
                </c:pt>
                <c:pt idx="40">
                  <c:v>206735.89582342442</c:v>
                </c:pt>
                <c:pt idx="41">
                  <c:v>206950.53964968919</c:v>
                </c:pt>
                <c:pt idx="42">
                  <c:v>207165.4063301998</c:v>
                </c:pt>
                <c:pt idx="43">
                  <c:v>207380.49609633497</c:v>
                </c:pt>
                <c:pt idx="44">
                  <c:v>207595.80917971369</c:v>
                </c:pt>
                <c:pt idx="45">
                  <c:v>207811.34581219536</c:v>
                </c:pt>
                <c:pt idx="46">
                  <c:v>208027.10622588015</c:v>
                </c:pt>
                <c:pt idx="47">
                  <c:v>208243.09065310922</c:v>
                </c:pt>
                <c:pt idx="48">
                  <c:v>208459.29932646491</c:v>
                </c:pt>
                <c:pt idx="49">
                  <c:v>208675.73247877107</c:v>
                </c:pt>
                <c:pt idx="50">
                  <c:v>208892.39034309328</c:v>
                </c:pt>
                <c:pt idx="51">
                  <c:v>209109.27315273913</c:v>
                </c:pt>
                <c:pt idx="52">
                  <c:v>209326.38114125837</c:v>
                </c:pt>
                <c:pt idx="53">
                  <c:v>209543.71454244328</c:v>
                </c:pt>
                <c:pt idx="54">
                  <c:v>209761.27359032887</c:v>
                </c:pt>
                <c:pt idx="55">
                  <c:v>209979.05851919315</c:v>
                </c:pt>
                <c:pt idx="56">
                  <c:v>210197.06956355734</c:v>
                </c:pt>
                <c:pt idx="57">
                  <c:v>210415.30695818618</c:v>
                </c:pt>
                <c:pt idx="58">
                  <c:v>210633.77093808813</c:v>
                </c:pt>
                <c:pt idx="59">
                  <c:v>210852.46173851565</c:v>
                </c:pt>
                <c:pt idx="60">
                  <c:v>171471.37959496546</c:v>
                </c:pt>
                <c:pt idx="61">
                  <c:v>171649.40998908045</c:v>
                </c:pt>
                <c:pt idx="62">
                  <c:v>171827.62522349533</c:v>
                </c:pt>
                <c:pt idx="63">
                  <c:v>172006.02549012081</c:v>
                </c:pt>
                <c:pt idx="64">
                  <c:v>172184.61098106683</c:v>
                </c:pt>
                <c:pt idx="65">
                  <c:v>172363.38188864279</c:v>
                </c:pt>
                <c:pt idx="66">
                  <c:v>172542.33840535776</c:v>
                </c:pt>
                <c:pt idx="67">
                  <c:v>172721.48072392071</c:v>
                </c:pt>
                <c:pt idx="68">
                  <c:v>172900.80903724063</c:v>
                </c:pt>
                <c:pt idx="69">
                  <c:v>173080.32353842683</c:v>
                </c:pt>
                <c:pt idx="70">
                  <c:v>173260.02442078912</c:v>
                </c:pt>
                <c:pt idx="71">
                  <c:v>173439.91187783802</c:v>
                </c:pt>
                <c:pt idx="72">
                  <c:v>173619.98610328496</c:v>
                </c:pt>
                <c:pt idx="73">
                  <c:v>173800.24729104247</c:v>
                </c:pt>
                <c:pt idx="74">
                  <c:v>173980.69563522443</c:v>
                </c:pt>
                <c:pt idx="75">
                  <c:v>174161.33133014626</c:v>
                </c:pt>
                <c:pt idx="76">
                  <c:v>174342.1545703251</c:v>
                </c:pt>
                <c:pt idx="77">
                  <c:v>174523.16555048007</c:v>
                </c:pt>
                <c:pt idx="78">
                  <c:v>174704.36446553248</c:v>
                </c:pt>
                <c:pt idx="79">
                  <c:v>174885.75151060597</c:v>
                </c:pt>
                <c:pt idx="80">
                  <c:v>175067.32688102682</c:v>
                </c:pt>
                <c:pt idx="81">
                  <c:v>175249.09077232407</c:v>
                </c:pt>
                <c:pt idx="82">
                  <c:v>175431.04338022976</c:v>
                </c:pt>
                <c:pt idx="83">
                  <c:v>175613.18490067919</c:v>
                </c:pt>
                <c:pt idx="84">
                  <c:v>175795.51552981103</c:v>
                </c:pt>
                <c:pt idx="85">
                  <c:v>175978.03546396768</c:v>
                </c:pt>
                <c:pt idx="86">
                  <c:v>176160.7448996953</c:v>
                </c:pt>
                <c:pt idx="87">
                  <c:v>176343.64403374417</c:v>
                </c:pt>
                <c:pt idx="88">
                  <c:v>176526.73306306882</c:v>
                </c:pt>
                <c:pt idx="89">
                  <c:v>176710.01218482829</c:v>
                </c:pt>
                <c:pt idx="90">
                  <c:v>137293.48159638629</c:v>
                </c:pt>
                <c:pt idx="91">
                  <c:v>137436.02674121314</c:v>
                </c:pt>
                <c:pt idx="92">
                  <c:v>137578.71988373133</c:v>
                </c:pt>
                <c:pt idx="93">
                  <c:v>137721.56117759968</c:v>
                </c:pt>
                <c:pt idx="94">
                  <c:v>137864.55077663652</c:v>
                </c:pt>
                <c:pt idx="95">
                  <c:v>138007.68883481991</c:v>
                </c:pt>
                <c:pt idx="96">
                  <c:v>138150.97550628777</c:v>
                </c:pt>
                <c:pt idx="97">
                  <c:v>138294.41094533802</c:v>
                </c:pt>
                <c:pt idx="98">
                  <c:v>138437.99530642881</c:v>
                </c:pt>
                <c:pt idx="99">
                  <c:v>138581.72874417866</c:v>
                </c:pt>
                <c:pt idx="100">
                  <c:v>138725.6114133666</c:v>
                </c:pt>
                <c:pt idx="101">
                  <c:v>138869.64346893239</c:v>
                </c:pt>
                <c:pt idx="102">
                  <c:v>139013.82506597665</c:v>
                </c:pt>
                <c:pt idx="103">
                  <c:v>139158.15635976099</c:v>
                </c:pt>
                <c:pt idx="104">
                  <c:v>139302.63750570829</c:v>
                </c:pt>
                <c:pt idx="105">
                  <c:v>139447.26865940273</c:v>
                </c:pt>
                <c:pt idx="106">
                  <c:v>139592.04997659009</c:v>
                </c:pt>
                <c:pt idx="107">
                  <c:v>139736.98161317781</c:v>
                </c:pt>
                <c:pt idx="108">
                  <c:v>139882.0637252352</c:v>
                </c:pt>
                <c:pt idx="109">
                  <c:v>140027.29646899365</c:v>
                </c:pt>
                <c:pt idx="110">
                  <c:v>140172.68000084671</c:v>
                </c:pt>
                <c:pt idx="111">
                  <c:v>140318.21447735032</c:v>
                </c:pt>
                <c:pt idx="112">
                  <c:v>140463.90005522297</c:v>
                </c:pt>
                <c:pt idx="113">
                  <c:v>140609.73689134588</c:v>
                </c:pt>
                <c:pt idx="114">
                  <c:v>140755.72514276311</c:v>
                </c:pt>
                <c:pt idx="115">
                  <c:v>140901.86496668184</c:v>
                </c:pt>
                <c:pt idx="116">
                  <c:v>141048.15652047237</c:v>
                </c:pt>
                <c:pt idx="117">
                  <c:v>141194.59996166849</c:v>
                </c:pt>
                <c:pt idx="118">
                  <c:v>141341.19544796748</c:v>
                </c:pt>
                <c:pt idx="119">
                  <c:v>141487.94313723038</c:v>
                </c:pt>
                <c:pt idx="120">
                  <c:v>141634.84318748215</c:v>
                </c:pt>
                <c:pt idx="121">
                  <c:v>102181.89575691178</c:v>
                </c:pt>
                <c:pt idx="122">
                  <c:v>102287.98624977414</c:v>
                </c:pt>
                <c:pt idx="123">
                  <c:v>102394.18689123566</c:v>
                </c:pt>
                <c:pt idx="124">
                  <c:v>102500.49779565826</c:v>
                </c:pt>
                <c:pt idx="125">
                  <c:v>102606.9190775226</c:v>
                </c:pt>
                <c:pt idx="126">
                  <c:v>102713.45085142822</c:v>
                </c:pt>
                <c:pt idx="127">
                  <c:v>102820.09323209364</c:v>
                </c:pt>
                <c:pt idx="128">
                  <c:v>102926.84633435647</c:v>
                </c:pt>
                <c:pt idx="129">
                  <c:v>103033.71027317355</c:v>
                </c:pt>
                <c:pt idx="130">
                  <c:v>103140.68516362111</c:v>
                </c:pt>
                <c:pt idx="131">
                  <c:v>103247.77112089482</c:v>
                </c:pt>
                <c:pt idx="132">
                  <c:v>103354.96826030995</c:v>
                </c:pt>
                <c:pt idx="133">
                  <c:v>103462.27669730152</c:v>
                </c:pt>
                <c:pt idx="134">
                  <c:v>103569.69654742441</c:v>
                </c:pt>
                <c:pt idx="135">
                  <c:v>103677.22792635343</c:v>
                </c:pt>
                <c:pt idx="136">
                  <c:v>103784.87094988352</c:v>
                </c:pt>
                <c:pt idx="137">
                  <c:v>103892.62573392985</c:v>
                </c:pt>
                <c:pt idx="138">
                  <c:v>104000.49239452792</c:v>
                </c:pt>
                <c:pt idx="139">
                  <c:v>104108.47104783371</c:v>
                </c:pt>
                <c:pt idx="140">
                  <c:v>104216.56181012381</c:v>
                </c:pt>
                <c:pt idx="141">
                  <c:v>104324.76479779552</c:v>
                </c:pt>
                <c:pt idx="142">
                  <c:v>104433.08012736701</c:v>
                </c:pt>
                <c:pt idx="143">
                  <c:v>104541.50791547738</c:v>
                </c:pt>
                <c:pt idx="144">
                  <c:v>104650.0482788869</c:v>
                </c:pt>
                <c:pt idx="145">
                  <c:v>104758.70133447699</c:v>
                </c:pt>
                <c:pt idx="146">
                  <c:v>104867.4671992505</c:v>
                </c:pt>
                <c:pt idx="147">
                  <c:v>104976.3459903317</c:v>
                </c:pt>
                <c:pt idx="148">
                  <c:v>105085.33782496647</c:v>
                </c:pt>
                <c:pt idx="149">
                  <c:v>105194.44282052244</c:v>
                </c:pt>
                <c:pt idx="150">
                  <c:v>105303.6610944891</c:v>
                </c:pt>
                <c:pt idx="151">
                  <c:v>65812.992764477909</c:v>
                </c:pt>
                <c:pt idx="152">
                  <c:v>65881.323194124096</c:v>
                </c:pt>
                <c:pt idx="153">
                  <c:v>65949.724567932208</c:v>
                </c:pt>
                <c:pt idx="154">
                  <c:v>66018.196959560111</c:v>
                </c:pt>
                <c:pt idx="155">
                  <c:v>66086.740442742172</c:v>
                </c:pt>
                <c:pt idx="156">
                  <c:v>66155.355091289282</c:v>
                </c:pt>
                <c:pt idx="157">
                  <c:v>66224.040979088983</c:v>
                </c:pt>
                <c:pt idx="158">
                  <c:v>66292.798180105528</c:v>
                </c:pt>
                <c:pt idx="159">
                  <c:v>66361.626768379952</c:v>
                </c:pt>
                <c:pt idx="160">
                  <c:v>66430.526818030179</c:v>
                </c:pt>
                <c:pt idx="161">
                  <c:v>66499.498403251084</c:v>
                </c:pt>
                <c:pt idx="162">
                  <c:v>66568.541598314565</c:v>
                </c:pt>
                <c:pt idx="163">
                  <c:v>66637.656477569646</c:v>
                </c:pt>
                <c:pt idx="164">
                  <c:v>66706.843115442534</c:v>
                </c:pt>
                <c:pt idx="165">
                  <c:v>66776.101586436707</c:v>
                </c:pt>
                <c:pt idx="166">
                  <c:v>66845.431965133001</c:v>
                </c:pt>
                <c:pt idx="167">
                  <c:v>66914.834326189695</c:v>
                </c:pt>
                <c:pt idx="168">
                  <c:v>66984.308744342576</c:v>
                </c:pt>
                <c:pt idx="169">
                  <c:v>67053.855294405002</c:v>
                </c:pt>
                <c:pt idx="170">
                  <c:v>67123.474051268044</c:v>
                </c:pt>
                <c:pt idx="171">
                  <c:v>67193.165089900504</c:v>
                </c:pt>
                <c:pt idx="172">
                  <c:v>67262.928485349039</c:v>
                </c:pt>
                <c:pt idx="173">
                  <c:v>67332.764312738203</c:v>
                </c:pt>
                <c:pt idx="174">
                  <c:v>67402.672647270549</c:v>
                </c:pt>
                <c:pt idx="175">
                  <c:v>67472.653564226726</c:v>
                </c:pt>
                <c:pt idx="176">
                  <c:v>67542.707138965547</c:v>
                </c:pt>
                <c:pt idx="177">
                  <c:v>67612.833446924036</c:v>
                </c:pt>
                <c:pt idx="178">
                  <c:v>67683.032563617569</c:v>
                </c:pt>
                <c:pt idx="179">
                  <c:v>67753.304564639911</c:v>
                </c:pt>
                <c:pt idx="180">
                  <c:v>67823.649525663306</c:v>
                </c:pt>
                <c:pt idx="181">
                  <c:v>67894.067522438578</c:v>
                </c:pt>
                <c:pt idx="182">
                  <c:v>28364.558630795203</c:v>
                </c:pt>
                <c:pt idx="183">
                  <c:v>28394.008172543025</c:v>
                </c:pt>
                <c:pt idx="184">
                  <c:v>28423.488290317797</c:v>
                </c:pt>
                <c:pt idx="185">
                  <c:v>28452.99901586512</c:v>
                </c:pt>
                <c:pt idx="186">
                  <c:v>28482.540380963557</c:v>
                </c:pt>
                <c:pt idx="187">
                  <c:v>28512.112417424665</c:v>
                </c:pt>
                <c:pt idx="188">
                  <c:v>28541.715157093029</c:v>
                </c:pt>
                <c:pt idx="189">
                  <c:v>28571.348631846296</c:v>
                </c:pt>
                <c:pt idx="190">
                  <c:v>28601.012873595209</c:v>
                </c:pt>
                <c:pt idx="191">
                  <c:v>28630.707914283641</c:v>
                </c:pt>
                <c:pt idx="192">
                  <c:v>28660.433785888636</c:v>
                </c:pt>
                <c:pt idx="193">
                  <c:v>28690.190520420434</c:v>
                </c:pt>
                <c:pt idx="194">
                  <c:v>28719.97814992251</c:v>
                </c:pt>
                <c:pt idx="195">
                  <c:v>28749.79670647161</c:v>
                </c:pt>
                <c:pt idx="196">
                  <c:v>28779.646222177784</c:v>
                </c:pt>
                <c:pt idx="197">
                  <c:v>28809.526729184417</c:v>
                </c:pt>
                <c:pt idx="198">
                  <c:v>28839.43825966827</c:v>
                </c:pt>
                <c:pt idx="199">
                  <c:v>28869.380845839511</c:v>
                </c:pt>
                <c:pt idx="200">
                  <c:v>28899.354519941749</c:v>
                </c:pt>
                <c:pt idx="201">
                  <c:v>28929.359314252073</c:v>
                </c:pt>
                <c:pt idx="202">
                  <c:v>28959.395261081077</c:v>
                </c:pt>
                <c:pt idx="203">
                  <c:v>28989.462392772912</c:v>
                </c:pt>
                <c:pt idx="204">
                  <c:v>29019.5607417053</c:v>
                </c:pt>
                <c:pt idx="205">
                  <c:v>29049.690340289584</c:v>
                </c:pt>
                <c:pt idx="206">
                  <c:v>29079.851220970759</c:v>
                </c:pt>
                <c:pt idx="207">
                  <c:v>29110.043416227505</c:v>
                </c:pt>
                <c:pt idx="208">
                  <c:v>29140.266958572221</c:v>
                </c:pt>
                <c:pt idx="209">
                  <c:v>29170.521880551067</c:v>
                </c:pt>
                <c:pt idx="210">
                  <c:v>29200.808214743989</c:v>
                </c:pt>
                <c:pt idx="211">
                  <c:v>29231.125993764763</c:v>
                </c:pt>
                <c:pt idx="212">
                  <c:v>29261.475250261021</c:v>
                </c:pt>
                <c:pt idx="213">
                  <c:v>-10308.143983085702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39-4A21-BC2C-574E99408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9680304"/>
        <c:axId val="2049681792"/>
      </c:lineChart>
      <c:dateAx>
        <c:axId val="20496803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49681792"/>
        <c:crosses val="autoZero"/>
        <c:auto val="1"/>
        <c:lblOffset val="100"/>
        <c:baseTimeUnit val="days"/>
      </c:dateAx>
      <c:valAx>
        <c:axId val="204968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₺&quot;#,##0_);\(&quot;₺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49680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14</xdr:col>
      <xdr:colOff>304800</xdr:colOff>
      <xdr:row>19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A8D1EB1-5605-4B29-AB21-9BB132D58C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13792-988B-4DB8-8AD4-8F332D254340}">
  <dimension ref="A1:E223"/>
  <sheetViews>
    <sheetView topLeftCell="A190" workbookViewId="0">
      <selection activeCell="E215" sqref="E215"/>
    </sheetView>
  </sheetViews>
  <sheetFormatPr defaultRowHeight="14.4" x14ac:dyDescent="0.3"/>
  <cols>
    <col min="1" max="5" width="14.109375" customWidth="1"/>
  </cols>
  <sheetData>
    <row r="1" spans="1:5" x14ac:dyDescent="0.3">
      <c r="A1" s="11" t="s">
        <v>11</v>
      </c>
      <c r="B1" s="11" t="s">
        <v>12</v>
      </c>
      <c r="C1" s="11" t="s">
        <v>18</v>
      </c>
      <c r="D1" s="11" t="s">
        <v>13</v>
      </c>
      <c r="E1" s="11" t="s">
        <v>14</v>
      </c>
    </row>
    <row r="2" spans="1:5" x14ac:dyDescent="0.3">
      <c r="A2" s="9">
        <v>45323</v>
      </c>
      <c r="B2" s="10">
        <f>Data!B21</f>
        <v>296582</v>
      </c>
      <c r="C2" s="10">
        <v>0</v>
      </c>
      <c r="D2" s="10">
        <f>_xlfn.XLOOKUP(A2,'Taksit Tarihleri'!$B$2:$B$9,'Taksit Tarihleri'!$D$2:$D$9,0)</f>
        <v>59825.700000000004</v>
      </c>
      <c r="E2" s="10">
        <f>B2+C2-D2</f>
        <v>236756.3</v>
      </c>
    </row>
    <row r="3" spans="1:5" x14ac:dyDescent="0.3">
      <c r="A3" s="9">
        <v>45324</v>
      </c>
      <c r="B3" s="10">
        <f>E2</f>
        <v>236756.3</v>
      </c>
      <c r="C3" s="10">
        <f>E2*(_xlfn.XLOOKUP(A3,'Faiz Oranları'!$A$1:$A$8,'Faiz Oranları'!$B$1:$B$8,,-1)/366)*0.95</f>
        <v>245.8125519125683</v>
      </c>
      <c r="D3" s="10">
        <f>_xlfn.XLOOKUP(A3,'Taksit Tarihleri'!$B$2:$B$9,'Taksit Tarihleri'!$D$2:$D$9,0)</f>
        <v>0</v>
      </c>
      <c r="E3" s="10">
        <f>B3+C3-D3</f>
        <v>237002.11255191255</v>
      </c>
    </row>
    <row r="4" spans="1:5" x14ac:dyDescent="0.3">
      <c r="A4" s="9">
        <v>45325</v>
      </c>
      <c r="B4" s="10">
        <f t="shared" ref="B4:B67" si="0">E3</f>
        <v>237002.11255191255</v>
      </c>
      <c r="C4" s="10">
        <f>E3*(_xlfn.XLOOKUP(A4,'Faiz Oranları'!$A$1:$A$8,'Faiz Oranları'!$B$1:$B$8,,-1)/366)*0.95</f>
        <v>246.06776713040097</v>
      </c>
      <c r="D4" s="10">
        <f>_xlfn.XLOOKUP(A4,'Taksit Tarihleri'!$B$2:$B$9,'Taksit Tarihleri'!$D$2:$D$9,0)</f>
        <v>0</v>
      </c>
      <c r="E4" s="10">
        <f t="shared" ref="E4:E67" si="1">B4+C4-D4</f>
        <v>237248.18031904296</v>
      </c>
    </row>
    <row r="5" spans="1:5" x14ac:dyDescent="0.3">
      <c r="A5" s="9">
        <v>45326</v>
      </c>
      <c r="B5" s="10">
        <f t="shared" si="0"/>
        <v>237248.18031904296</v>
      </c>
      <c r="C5" s="10">
        <f>E4*(_xlfn.XLOOKUP(A5,'Faiz Oranları'!$A$1:$A$8,'Faiz Oranları'!$B$1:$B$8,,-1)/366)*0.95</f>
        <v>246.32324732578232</v>
      </c>
      <c r="D5" s="10">
        <f>_xlfn.XLOOKUP(A5,'Taksit Tarihleri'!$B$2:$B$9,'Taksit Tarihleri'!$D$2:$D$9,0)</f>
        <v>0</v>
      </c>
      <c r="E5" s="10">
        <f t="shared" si="1"/>
        <v>237494.50356636874</v>
      </c>
    </row>
    <row r="6" spans="1:5" x14ac:dyDescent="0.3">
      <c r="A6" s="9">
        <v>45327</v>
      </c>
      <c r="B6" s="10">
        <f t="shared" si="0"/>
        <v>237494.50356636874</v>
      </c>
      <c r="C6" s="10">
        <f>E5*(_xlfn.XLOOKUP(A6,'Faiz Oranları'!$A$1:$A$8,'Faiz Oranları'!$B$1:$B$8,,-1)/366)*0.95</f>
        <v>246.57899277382543</v>
      </c>
      <c r="D6" s="10">
        <f>_xlfn.XLOOKUP(A6,'Taksit Tarihleri'!$B$2:$B$9,'Taksit Tarihleri'!$D$2:$D$9,0)</f>
        <v>0</v>
      </c>
      <c r="E6" s="10">
        <f t="shared" si="1"/>
        <v>237741.08255914258</v>
      </c>
    </row>
    <row r="7" spans="1:5" x14ac:dyDescent="0.3">
      <c r="A7" s="9">
        <v>45328</v>
      </c>
      <c r="B7" s="10">
        <f t="shared" si="0"/>
        <v>237741.08255914258</v>
      </c>
      <c r="C7" s="10">
        <f>E6*(_xlfn.XLOOKUP(A7,'Faiz Oranları'!$A$1:$A$8,'Faiz Oranları'!$B$1:$B$8,,-1)/366)*0.95</f>
        <v>246.83500374992946</v>
      </c>
      <c r="D7" s="10">
        <f>_xlfn.XLOOKUP(A7,'Taksit Tarihleri'!$B$2:$B$9,'Taksit Tarihleri'!$D$2:$D$9,0)</f>
        <v>0</v>
      </c>
      <c r="E7" s="10">
        <f t="shared" si="1"/>
        <v>237987.91756289251</v>
      </c>
    </row>
    <row r="8" spans="1:5" x14ac:dyDescent="0.3">
      <c r="A8" s="9">
        <v>45329</v>
      </c>
      <c r="B8" s="10">
        <f t="shared" si="0"/>
        <v>237987.91756289251</v>
      </c>
      <c r="C8" s="10">
        <f>E7*(_xlfn.XLOOKUP(A8,'Faiz Oranları'!$A$1:$A$8,'Faiz Oranları'!$B$1:$B$8,,-1)/366)*0.95</f>
        <v>247.09128052977908</v>
      </c>
      <c r="D8" s="10">
        <f>_xlfn.XLOOKUP(A8,'Taksit Tarihleri'!$B$2:$B$9,'Taksit Tarihleri'!$D$2:$D$9,0)</f>
        <v>0</v>
      </c>
      <c r="E8" s="10">
        <f t="shared" si="1"/>
        <v>238235.00884342229</v>
      </c>
    </row>
    <row r="9" spans="1:5" x14ac:dyDescent="0.3">
      <c r="A9" s="9">
        <v>45330</v>
      </c>
      <c r="B9" s="10">
        <f t="shared" si="0"/>
        <v>238235.00884342229</v>
      </c>
      <c r="C9" s="10">
        <f>E8*(_xlfn.XLOOKUP(A9,'Faiz Oranları'!$A$1:$A$8,'Faiz Oranları'!$B$1:$B$8,,-1)/366)*0.95</f>
        <v>247.34782338934554</v>
      </c>
      <c r="D9" s="10">
        <f>_xlfn.XLOOKUP(A9,'Taksit Tarihleri'!$B$2:$B$9,'Taksit Tarihleri'!$D$2:$D$9,0)</f>
        <v>0</v>
      </c>
      <c r="E9" s="10">
        <f t="shared" si="1"/>
        <v>238482.35666681163</v>
      </c>
    </row>
    <row r="10" spans="1:5" x14ac:dyDescent="0.3">
      <c r="A10" s="9">
        <v>45331</v>
      </c>
      <c r="B10" s="10">
        <f t="shared" si="0"/>
        <v>238482.35666681163</v>
      </c>
      <c r="C10" s="10">
        <f>E9*(_xlfn.XLOOKUP(A10,'Faiz Oranları'!$A$1:$A$8,'Faiz Oranları'!$B$1:$B$8,,-1)/366)*0.95</f>
        <v>247.60463260488638</v>
      </c>
      <c r="D10" s="10">
        <f>_xlfn.XLOOKUP(A10,'Taksit Tarihleri'!$B$2:$B$9,'Taksit Tarihleri'!$D$2:$D$9,0)</f>
        <v>0</v>
      </c>
      <c r="E10" s="10">
        <f t="shared" si="1"/>
        <v>238729.96129941652</v>
      </c>
    </row>
    <row r="11" spans="1:5" x14ac:dyDescent="0.3">
      <c r="A11" s="9">
        <v>45332</v>
      </c>
      <c r="B11" s="10">
        <f t="shared" si="0"/>
        <v>238729.96129941652</v>
      </c>
      <c r="C11" s="10">
        <f>E10*(_xlfn.XLOOKUP(A11,'Faiz Oranları'!$A$1:$A$8,'Faiz Oranları'!$B$1:$B$8,,-1)/366)*0.95</f>
        <v>247.86170845294612</v>
      </c>
      <c r="D11" s="10">
        <f>_xlfn.XLOOKUP(A11,'Taksit Tarihleri'!$B$2:$B$9,'Taksit Tarihleri'!$D$2:$D$9,0)</f>
        <v>0</v>
      </c>
      <c r="E11" s="10">
        <f t="shared" si="1"/>
        <v>238977.82300786948</v>
      </c>
    </row>
    <row r="12" spans="1:5" x14ac:dyDescent="0.3">
      <c r="A12" s="9">
        <v>45333</v>
      </c>
      <c r="B12" s="10">
        <f t="shared" si="0"/>
        <v>238977.82300786948</v>
      </c>
      <c r="C12" s="10">
        <f>E11*(_xlfn.XLOOKUP(A12,'Faiz Oranları'!$A$1:$A$8,'Faiz Oranları'!$B$1:$B$8,,-1)/366)*0.95</f>
        <v>248.11905121035628</v>
      </c>
      <c r="D12" s="10">
        <f>_xlfn.XLOOKUP(A12,'Taksit Tarihleri'!$B$2:$B$9,'Taksit Tarihleri'!$D$2:$D$9,0)</f>
        <v>0</v>
      </c>
      <c r="E12" s="10">
        <f t="shared" si="1"/>
        <v>239225.94205907983</v>
      </c>
    </row>
    <row r="13" spans="1:5" x14ac:dyDescent="0.3">
      <c r="A13" s="9">
        <v>45334</v>
      </c>
      <c r="B13" s="10">
        <f t="shared" si="0"/>
        <v>239225.94205907983</v>
      </c>
      <c r="C13" s="10">
        <f>E12*(_xlfn.XLOOKUP(A13,'Faiz Oranları'!$A$1:$A$8,'Faiz Oranları'!$B$1:$B$8,,-1)/366)*0.95</f>
        <v>248.37666115423585</v>
      </c>
      <c r="D13" s="10">
        <f>_xlfn.XLOOKUP(A13,'Taksit Tarihleri'!$B$2:$B$9,'Taksit Tarihleri'!$D$2:$D$9,0)</f>
        <v>0</v>
      </c>
      <c r="E13" s="10">
        <f t="shared" si="1"/>
        <v>239474.31872023406</v>
      </c>
    </row>
    <row r="14" spans="1:5" x14ac:dyDescent="0.3">
      <c r="A14" s="9">
        <v>45335</v>
      </c>
      <c r="B14" s="10">
        <f t="shared" si="0"/>
        <v>239474.31872023406</v>
      </c>
      <c r="C14" s="10">
        <f>E13*(_xlfn.XLOOKUP(A14,'Faiz Oranları'!$A$1:$A$8,'Faiz Oranları'!$B$1:$B$8,,-1)/366)*0.95</f>
        <v>248.63453856199163</v>
      </c>
      <c r="D14" s="10">
        <f>_xlfn.XLOOKUP(A14,'Taksit Tarihleri'!$B$2:$B$9,'Taksit Tarihleri'!$D$2:$D$9,0)</f>
        <v>0</v>
      </c>
      <c r="E14" s="10">
        <f t="shared" si="1"/>
        <v>239722.95325879604</v>
      </c>
    </row>
    <row r="15" spans="1:5" x14ac:dyDescent="0.3">
      <c r="A15" s="9">
        <v>45336</v>
      </c>
      <c r="B15" s="10">
        <f t="shared" si="0"/>
        <v>239722.95325879604</v>
      </c>
      <c r="C15" s="10">
        <f>E14*(_xlfn.XLOOKUP(A15,'Faiz Oranları'!$A$1:$A$8,'Faiz Oranları'!$B$1:$B$8,,-1)/366)*0.95</f>
        <v>248.89268371131826</v>
      </c>
      <c r="D15" s="10">
        <f>_xlfn.XLOOKUP(A15,'Taksit Tarihleri'!$B$2:$B$9,'Taksit Tarihleri'!$D$2:$D$9,0)</f>
        <v>0</v>
      </c>
      <c r="E15" s="10">
        <f t="shared" si="1"/>
        <v>239971.84594250735</v>
      </c>
    </row>
    <row r="16" spans="1:5" x14ac:dyDescent="0.3">
      <c r="A16" s="9">
        <v>45337</v>
      </c>
      <c r="B16" s="10">
        <f t="shared" si="0"/>
        <v>239971.84594250735</v>
      </c>
      <c r="C16" s="10">
        <f>E15*(_xlfn.XLOOKUP(A16,'Faiz Oranları'!$A$1:$A$8,'Faiz Oranları'!$B$1:$B$8,,-1)/366)*0.95</f>
        <v>249.15109688019888</v>
      </c>
      <c r="D16" s="10">
        <f>_xlfn.XLOOKUP(A16,'Taksit Tarihleri'!$B$2:$B$9,'Taksit Tarihleri'!$D$2:$D$9,0)</f>
        <v>0</v>
      </c>
      <c r="E16" s="10">
        <f t="shared" si="1"/>
        <v>240220.99703938756</v>
      </c>
    </row>
    <row r="17" spans="1:5" x14ac:dyDescent="0.3">
      <c r="A17" s="9">
        <v>45338</v>
      </c>
      <c r="B17" s="10">
        <f t="shared" si="0"/>
        <v>240220.99703938756</v>
      </c>
      <c r="C17" s="10">
        <f>E16*(_xlfn.XLOOKUP(A17,'Faiz Oranları'!$A$1:$A$8,'Faiz Oranları'!$B$1:$B$8,,-1)/366)*0.95</f>
        <v>249.40977834690509</v>
      </c>
      <c r="D17" s="10">
        <f>_xlfn.XLOOKUP(A17,'Taksit Tarihleri'!$B$2:$B$9,'Taksit Tarihleri'!$D$2:$D$9,0)</f>
        <v>0</v>
      </c>
      <c r="E17" s="10">
        <f t="shared" si="1"/>
        <v>240470.40681773447</v>
      </c>
    </row>
    <row r="18" spans="1:5" x14ac:dyDescent="0.3">
      <c r="A18" s="9">
        <v>45339</v>
      </c>
      <c r="B18" s="10">
        <f t="shared" si="0"/>
        <v>240470.40681773447</v>
      </c>
      <c r="C18" s="10">
        <f>E17*(_xlfn.XLOOKUP(A18,'Faiz Oranları'!$A$1:$A$8,'Faiz Oranları'!$B$1:$B$8,,-1)/366)*0.95</f>
        <v>249.66872838999751</v>
      </c>
      <c r="D18" s="10">
        <f>_xlfn.XLOOKUP(A18,'Taksit Tarihleri'!$B$2:$B$9,'Taksit Tarihleri'!$D$2:$D$9,0)</f>
        <v>0</v>
      </c>
      <c r="E18" s="10">
        <f t="shared" si="1"/>
        <v>240720.07554612448</v>
      </c>
    </row>
    <row r="19" spans="1:5" x14ac:dyDescent="0.3">
      <c r="A19" s="9">
        <v>45340</v>
      </c>
      <c r="B19" s="10">
        <f t="shared" si="0"/>
        <v>240720.07554612448</v>
      </c>
      <c r="C19" s="10">
        <f>E18*(_xlfn.XLOOKUP(A19,'Faiz Oranları'!$A$1:$A$8,'Faiz Oranları'!$B$1:$B$8,,-1)/366)*0.95</f>
        <v>249.92794728832592</v>
      </c>
      <c r="D19" s="10">
        <f>_xlfn.XLOOKUP(A19,'Taksit Tarihleri'!$B$2:$B$9,'Taksit Tarihleri'!$D$2:$D$9,0)</f>
        <v>0</v>
      </c>
      <c r="E19" s="10">
        <f t="shared" si="1"/>
        <v>240970.00349341281</v>
      </c>
    </row>
    <row r="20" spans="1:5" x14ac:dyDescent="0.3">
      <c r="A20" s="9">
        <v>45341</v>
      </c>
      <c r="B20" s="10">
        <f t="shared" si="0"/>
        <v>240970.00349341281</v>
      </c>
      <c r="C20" s="10">
        <f>E19*(_xlfn.XLOOKUP(A20,'Faiz Oranları'!$A$1:$A$8,'Faiz Oranları'!$B$1:$B$8,,-1)/366)*0.95</f>
        <v>250.18743532102971</v>
      </c>
      <c r="D20" s="10">
        <f>_xlfn.XLOOKUP(A20,'Taksit Tarihleri'!$B$2:$B$9,'Taksit Tarihleri'!$D$2:$D$9,0)</f>
        <v>0</v>
      </c>
      <c r="E20" s="10">
        <f t="shared" si="1"/>
        <v>241220.19092873385</v>
      </c>
    </row>
    <row r="21" spans="1:5" x14ac:dyDescent="0.3">
      <c r="A21" s="9">
        <v>45342</v>
      </c>
      <c r="B21" s="10">
        <f t="shared" si="0"/>
        <v>241220.19092873385</v>
      </c>
      <c r="C21" s="10">
        <f>E20*(_xlfn.XLOOKUP(A21,'Faiz Oranları'!$A$1:$A$8,'Faiz Oranları'!$B$1:$B$8,,-1)/366)*0.95</f>
        <v>250.44719276753784</v>
      </c>
      <c r="D21" s="10">
        <f>_xlfn.XLOOKUP(A21,'Taksit Tarihleri'!$B$2:$B$9,'Taksit Tarihleri'!$D$2:$D$9,0)</f>
        <v>0</v>
      </c>
      <c r="E21" s="10">
        <f t="shared" si="1"/>
        <v>241470.6381215014</v>
      </c>
    </row>
    <row r="22" spans="1:5" x14ac:dyDescent="0.3">
      <c r="A22" s="9">
        <v>45343</v>
      </c>
      <c r="B22" s="10">
        <f t="shared" si="0"/>
        <v>241470.6381215014</v>
      </c>
      <c r="C22" s="10">
        <f>E21*(_xlfn.XLOOKUP(A22,'Faiz Oranları'!$A$1:$A$8,'Faiz Oranları'!$B$1:$B$8,,-1)/366)*0.95</f>
        <v>250.70721990756974</v>
      </c>
      <c r="D22" s="10">
        <f>_xlfn.XLOOKUP(A22,'Taksit Tarihleri'!$B$2:$B$9,'Taksit Tarihleri'!$D$2:$D$9,0)</f>
        <v>0</v>
      </c>
      <c r="E22" s="10">
        <f t="shared" si="1"/>
        <v>241721.34534140897</v>
      </c>
    </row>
    <row r="23" spans="1:5" x14ac:dyDescent="0.3">
      <c r="A23" s="9">
        <v>45344</v>
      </c>
      <c r="B23" s="10">
        <f t="shared" si="0"/>
        <v>241721.34534140897</v>
      </c>
      <c r="C23" s="10">
        <f>E22*(_xlfn.XLOOKUP(A23,'Faiz Oranları'!$A$1:$A$8,'Faiz Oranları'!$B$1:$B$8,,-1)/366)*0.95</f>
        <v>250.967517021135</v>
      </c>
      <c r="D23" s="10">
        <f>_xlfn.XLOOKUP(A23,'Taksit Tarihleri'!$B$2:$B$9,'Taksit Tarihleri'!$D$2:$D$9,0)</f>
        <v>0</v>
      </c>
      <c r="E23" s="10">
        <f t="shared" si="1"/>
        <v>241972.31285843012</v>
      </c>
    </row>
    <row r="24" spans="1:5" x14ac:dyDescent="0.3">
      <c r="A24" s="9">
        <v>45345</v>
      </c>
      <c r="B24" s="10">
        <f t="shared" si="0"/>
        <v>241972.31285843012</v>
      </c>
      <c r="C24" s="10">
        <f>E23*(_xlfn.XLOOKUP(A24,'Faiz Oranları'!$A$1:$A$8,'Faiz Oranları'!$B$1:$B$8,,-1)/366)*0.95</f>
        <v>251.228084388534</v>
      </c>
      <c r="D24" s="10">
        <f>_xlfn.XLOOKUP(A24,'Taksit Tarihleri'!$B$2:$B$9,'Taksit Tarihleri'!$D$2:$D$9,0)</f>
        <v>0</v>
      </c>
      <c r="E24" s="10">
        <f t="shared" si="1"/>
        <v>242223.54094281865</v>
      </c>
    </row>
    <row r="25" spans="1:5" x14ac:dyDescent="0.3">
      <c r="A25" s="9">
        <v>45346</v>
      </c>
      <c r="B25" s="10">
        <f t="shared" si="0"/>
        <v>242223.54094281865</v>
      </c>
      <c r="C25" s="10">
        <f>E24*(_xlfn.XLOOKUP(A25,'Faiz Oranları'!$A$1:$A$8,'Faiz Oranları'!$B$1:$B$8,,-1)/366)*0.95</f>
        <v>251.48892229035815</v>
      </c>
      <c r="D25" s="10">
        <f>_xlfn.XLOOKUP(A25,'Taksit Tarihleri'!$B$2:$B$9,'Taksit Tarihleri'!$D$2:$D$9,0)</f>
        <v>0</v>
      </c>
      <c r="E25" s="10">
        <f t="shared" si="1"/>
        <v>242475.02986510901</v>
      </c>
    </row>
    <row r="26" spans="1:5" x14ac:dyDescent="0.3">
      <c r="A26" s="9">
        <v>45347</v>
      </c>
      <c r="B26" s="10">
        <f t="shared" si="0"/>
        <v>242475.02986510901</v>
      </c>
      <c r="C26" s="10">
        <f>E25*(_xlfn.XLOOKUP(A26,'Faiz Oranları'!$A$1:$A$8,'Faiz Oranları'!$B$1:$B$8,,-1)/366)*0.95</f>
        <v>251.75003100749024</v>
      </c>
      <c r="D26" s="10">
        <f>_xlfn.XLOOKUP(A26,'Taksit Tarihleri'!$B$2:$B$9,'Taksit Tarihleri'!$D$2:$D$9,0)</f>
        <v>0</v>
      </c>
      <c r="E26" s="10">
        <f t="shared" si="1"/>
        <v>242726.7798961165</v>
      </c>
    </row>
    <row r="27" spans="1:5" x14ac:dyDescent="0.3">
      <c r="A27" s="9">
        <v>45348</v>
      </c>
      <c r="B27" s="10">
        <f t="shared" si="0"/>
        <v>242726.7798961165</v>
      </c>
      <c r="C27" s="10">
        <f>E26*(_xlfn.XLOOKUP(A27,'Faiz Oranları'!$A$1:$A$8,'Faiz Oranları'!$B$1:$B$8,,-1)/366)*0.95</f>
        <v>252.01141082110456</v>
      </c>
      <c r="D27" s="10">
        <f>_xlfn.XLOOKUP(A27,'Taksit Tarihleri'!$B$2:$B$9,'Taksit Tarihleri'!$D$2:$D$9,0)</f>
        <v>0</v>
      </c>
      <c r="E27" s="10">
        <f t="shared" si="1"/>
        <v>242978.79130693761</v>
      </c>
    </row>
    <row r="28" spans="1:5" x14ac:dyDescent="0.3">
      <c r="A28" s="9">
        <v>45349</v>
      </c>
      <c r="B28" s="10">
        <f t="shared" si="0"/>
        <v>242978.79130693761</v>
      </c>
      <c r="C28" s="10">
        <f>E27*(_xlfn.XLOOKUP(A28,'Faiz Oranları'!$A$1:$A$8,'Faiz Oranları'!$B$1:$B$8,,-1)/366)*0.95</f>
        <v>252.27306201266745</v>
      </c>
      <c r="D28" s="10">
        <f>_xlfn.XLOOKUP(A28,'Taksit Tarihleri'!$B$2:$B$9,'Taksit Tarihleri'!$D$2:$D$9,0)</f>
        <v>0</v>
      </c>
      <c r="E28" s="10">
        <f t="shared" si="1"/>
        <v>243231.06436895026</v>
      </c>
    </row>
    <row r="29" spans="1:5" x14ac:dyDescent="0.3">
      <c r="A29" s="9">
        <v>45350</v>
      </c>
      <c r="B29" s="10">
        <f t="shared" si="0"/>
        <v>243231.06436895026</v>
      </c>
      <c r="C29" s="10">
        <f>E28*(_xlfn.XLOOKUP(A29,'Faiz Oranları'!$A$1:$A$8,'Faiz Oranları'!$B$1:$B$8,,-1)/366)*0.95</f>
        <v>252.53498486393741</v>
      </c>
      <c r="D29" s="10">
        <f>_xlfn.XLOOKUP(A29,'Taksit Tarihleri'!$B$2:$B$9,'Taksit Tarihleri'!$D$2:$D$9,0)</f>
        <v>0</v>
      </c>
      <c r="E29" s="10">
        <f t="shared" si="1"/>
        <v>243483.59935381421</v>
      </c>
    </row>
    <row r="30" spans="1:5" x14ac:dyDescent="0.3">
      <c r="A30" s="9">
        <v>45351</v>
      </c>
      <c r="B30" s="10">
        <f t="shared" si="0"/>
        <v>243483.59935381421</v>
      </c>
      <c r="C30" s="10">
        <f>E29*(_xlfn.XLOOKUP(A30,'Faiz Oranları'!$A$1:$A$8,'Faiz Oranları'!$B$1:$B$8,,-1)/366)*0.95</f>
        <v>252.79717965696554</v>
      </c>
      <c r="D30" s="10">
        <f>_xlfn.XLOOKUP(A30,'Taksit Tarihleri'!$B$2:$B$9,'Taksit Tarihleri'!$D$2:$D$9,0)</f>
        <v>0</v>
      </c>
      <c r="E30" s="10">
        <f t="shared" si="1"/>
        <v>243736.39653347118</v>
      </c>
    </row>
    <row r="31" spans="1:5" x14ac:dyDescent="0.3">
      <c r="A31" s="9">
        <v>45352</v>
      </c>
      <c r="B31" s="10">
        <f t="shared" si="0"/>
        <v>243736.39653347118</v>
      </c>
      <c r="C31" s="10">
        <f>E30*(_xlfn.XLOOKUP(A31,'Faiz Oranları'!$A$1:$A$8,'Faiz Oranları'!$B$1:$B$8,,-1)/366)*0.95</f>
        <v>265.71262900780061</v>
      </c>
      <c r="D31" s="10">
        <f>_xlfn.XLOOKUP(A31,'Taksit Tarihleri'!$B$2:$B$9,'Taksit Tarihleri'!$D$2:$D$9,0)</f>
        <v>39600</v>
      </c>
      <c r="E31" s="10">
        <f t="shared" si="1"/>
        <v>204402.10916247897</v>
      </c>
    </row>
    <row r="32" spans="1:5" x14ac:dyDescent="0.3">
      <c r="A32" s="9">
        <v>45353</v>
      </c>
      <c r="B32" s="10">
        <f t="shared" si="0"/>
        <v>204402.10916247897</v>
      </c>
      <c r="C32" s="10">
        <f>E31*(_xlfn.XLOOKUP(A32,'Faiz Oranları'!$A$1:$A$8,'Faiz Oranları'!$B$1:$B$8,,-1)/366)*0.95</f>
        <v>222.83180752958776</v>
      </c>
      <c r="D32" s="10">
        <f>_xlfn.XLOOKUP(A32,'Taksit Tarihleri'!$B$2:$B$9,'Taksit Tarihleri'!$D$2:$D$9,0)</f>
        <v>0</v>
      </c>
      <c r="E32" s="10">
        <f t="shared" si="1"/>
        <v>204624.94097000855</v>
      </c>
    </row>
    <row r="33" spans="1:5" x14ac:dyDescent="0.3">
      <c r="A33" s="9">
        <v>45354</v>
      </c>
      <c r="B33" s="10">
        <f t="shared" si="0"/>
        <v>204624.94097000855</v>
      </c>
      <c r="C33" s="10">
        <f>E32*(_xlfn.XLOOKUP(A33,'Faiz Oranları'!$A$1:$A$8,'Faiz Oranları'!$B$1:$B$8,,-1)/366)*0.95</f>
        <v>223.07473072959954</v>
      </c>
      <c r="D33" s="10">
        <f>_xlfn.XLOOKUP(A33,'Taksit Tarihleri'!$B$2:$B$9,'Taksit Tarihleri'!$D$2:$D$9,0)</f>
        <v>0</v>
      </c>
      <c r="E33" s="10">
        <f t="shared" si="1"/>
        <v>204848.01570073815</v>
      </c>
    </row>
    <row r="34" spans="1:5" x14ac:dyDescent="0.3">
      <c r="A34" s="9">
        <v>45355</v>
      </c>
      <c r="B34" s="10">
        <f t="shared" si="0"/>
        <v>204848.01570073815</v>
      </c>
      <c r="C34" s="10">
        <f>E33*(_xlfn.XLOOKUP(A34,'Faiz Oranları'!$A$1:$A$8,'Faiz Oranları'!$B$1:$B$8,,-1)/366)*0.95</f>
        <v>223.31791875572276</v>
      </c>
      <c r="D34" s="10">
        <f>_xlfn.XLOOKUP(A34,'Taksit Tarihleri'!$B$2:$B$9,'Taksit Tarihleri'!$D$2:$D$9,0)</f>
        <v>0</v>
      </c>
      <c r="E34" s="10">
        <f t="shared" si="1"/>
        <v>205071.33361949387</v>
      </c>
    </row>
    <row r="35" spans="1:5" x14ac:dyDescent="0.3">
      <c r="A35" s="9">
        <v>45356</v>
      </c>
      <c r="B35" s="10">
        <f t="shared" si="0"/>
        <v>205071.33361949387</v>
      </c>
      <c r="C35" s="10">
        <f>E34*(_xlfn.XLOOKUP(A35,'Faiz Oranları'!$A$1:$A$8,'Faiz Oranları'!$B$1:$B$8,,-1)/366)*0.95</f>
        <v>223.56137189666137</v>
      </c>
      <c r="D35" s="10">
        <f>_xlfn.XLOOKUP(A35,'Taksit Tarihleri'!$B$2:$B$9,'Taksit Tarihleri'!$D$2:$D$9,0)</f>
        <v>0</v>
      </c>
      <c r="E35" s="10">
        <f t="shared" si="1"/>
        <v>205294.89499139052</v>
      </c>
    </row>
    <row r="36" spans="1:5" x14ac:dyDescent="0.3">
      <c r="A36" s="9">
        <v>45357</v>
      </c>
      <c r="B36" s="10">
        <f t="shared" si="0"/>
        <v>205294.89499139052</v>
      </c>
      <c r="C36" s="10">
        <f>E35*(_xlfn.XLOOKUP(A36,'Faiz Oranları'!$A$1:$A$8,'Faiz Oranları'!$B$1:$B$8,,-1)/366)*0.95</f>
        <v>223.80509044143398</v>
      </c>
      <c r="D36" s="10">
        <f>_xlfn.XLOOKUP(A36,'Taksit Tarihleri'!$B$2:$B$9,'Taksit Tarihleri'!$D$2:$D$9,0)</f>
        <v>0</v>
      </c>
      <c r="E36" s="10">
        <f t="shared" si="1"/>
        <v>205518.70008183195</v>
      </c>
    </row>
    <row r="37" spans="1:5" x14ac:dyDescent="0.3">
      <c r="A37" s="9">
        <v>45358</v>
      </c>
      <c r="B37" s="10">
        <f t="shared" si="0"/>
        <v>205518.70008183195</v>
      </c>
      <c r="C37" s="10">
        <f>E36*(_xlfn.XLOOKUP(A37,'Faiz Oranları'!$A$1:$A$8,'Faiz Oranları'!$B$1:$B$8,,-1)/366)*0.95</f>
        <v>224.0490746793742</v>
      </c>
      <c r="D37" s="10">
        <f>_xlfn.XLOOKUP(A37,'Taksit Tarihleri'!$B$2:$B$9,'Taksit Tarihleri'!$D$2:$D$9,0)</f>
        <v>0</v>
      </c>
      <c r="E37" s="10">
        <f t="shared" si="1"/>
        <v>205742.74915651133</v>
      </c>
    </row>
    <row r="38" spans="1:5" x14ac:dyDescent="0.3">
      <c r="A38" s="9">
        <v>45359</v>
      </c>
      <c r="B38" s="10">
        <f t="shared" si="0"/>
        <v>205742.74915651133</v>
      </c>
      <c r="C38" s="10">
        <f>E37*(_xlfn.XLOOKUP(A38,'Faiz Oranları'!$A$1:$A$8,'Faiz Oranları'!$B$1:$B$8,,-1)/366)*0.95</f>
        <v>224.29332490013124</v>
      </c>
      <c r="D38" s="10">
        <f>_xlfn.XLOOKUP(A38,'Taksit Tarihleri'!$B$2:$B$9,'Taksit Tarihleri'!$D$2:$D$9,0)</f>
        <v>0</v>
      </c>
      <c r="E38" s="10">
        <f t="shared" si="1"/>
        <v>205967.04248141145</v>
      </c>
    </row>
    <row r="39" spans="1:5" x14ac:dyDescent="0.3">
      <c r="A39" s="9">
        <v>45360</v>
      </c>
      <c r="B39" s="10">
        <f t="shared" si="0"/>
        <v>205967.04248141145</v>
      </c>
      <c r="C39" s="10">
        <f>E38*(_xlfn.XLOOKUP(A39,'Faiz Oranları'!$A$1:$A$8,'Faiz Oranları'!$B$1:$B$8,,-1)/366)*0.95</f>
        <v>224.53784139366991</v>
      </c>
      <c r="D39" s="10">
        <f>_xlfn.XLOOKUP(A39,'Taksit Tarihleri'!$B$2:$B$9,'Taksit Tarihleri'!$D$2:$D$9,0)</f>
        <v>0</v>
      </c>
      <c r="E39" s="10">
        <f t="shared" si="1"/>
        <v>206191.58032280512</v>
      </c>
    </row>
    <row r="40" spans="1:5" x14ac:dyDescent="0.3">
      <c r="A40" s="9">
        <v>45361</v>
      </c>
      <c r="B40" s="10">
        <f t="shared" si="0"/>
        <v>206191.58032280512</v>
      </c>
      <c r="C40" s="10">
        <f>E39*(_xlfn.XLOOKUP(A40,'Faiz Oranları'!$A$1:$A$8,'Faiz Oranları'!$B$1:$B$8,,-1)/366)*0.95</f>
        <v>224.78262445027119</v>
      </c>
      <c r="D40" s="10">
        <f>_xlfn.XLOOKUP(A40,'Taksit Tarihleri'!$B$2:$B$9,'Taksit Tarihleri'!$D$2:$D$9,0)</f>
        <v>0</v>
      </c>
      <c r="E40" s="10">
        <f t="shared" si="1"/>
        <v>206416.3629472554</v>
      </c>
    </row>
    <row r="41" spans="1:5" x14ac:dyDescent="0.3">
      <c r="A41" s="9">
        <v>45362</v>
      </c>
      <c r="B41" s="10">
        <f t="shared" si="0"/>
        <v>206416.3629472554</v>
      </c>
      <c r="C41" s="10">
        <f>E40*(_xlfn.XLOOKUP(A41,'Faiz Oranları'!$A$1:$A$8,'Faiz Oranları'!$B$1:$B$8,,-1)/366)*0.95</f>
        <v>225.02767436053256</v>
      </c>
      <c r="D41" s="10">
        <f>_xlfn.XLOOKUP(A41,'Taksit Tarihleri'!$B$2:$B$9,'Taksit Tarihleri'!$D$2:$D$9,0)</f>
        <v>0</v>
      </c>
      <c r="E41" s="10">
        <f t="shared" si="1"/>
        <v>206641.39062161592</v>
      </c>
    </row>
    <row r="42" spans="1:5" x14ac:dyDescent="0.3">
      <c r="A42" s="9">
        <v>45363</v>
      </c>
      <c r="B42" s="10">
        <f t="shared" si="0"/>
        <v>206641.39062161592</v>
      </c>
      <c r="C42" s="10">
        <f>E41*(_xlfn.XLOOKUP(A42,'Faiz Oranları'!$A$1:$A$8,'Faiz Oranları'!$B$1:$B$8,,-1)/366)*0.95</f>
        <v>225.27299141536821</v>
      </c>
      <c r="D42" s="10">
        <f>_xlfn.XLOOKUP(A42,'Taksit Tarihleri'!$B$2:$B$9,'Taksit Tarihleri'!$D$2:$D$9,0)</f>
        <v>0</v>
      </c>
      <c r="E42" s="10">
        <f t="shared" si="1"/>
        <v>206866.6636130313</v>
      </c>
    </row>
    <row r="43" spans="1:5" x14ac:dyDescent="0.3">
      <c r="A43" s="9">
        <v>45364</v>
      </c>
      <c r="B43" s="10">
        <f t="shared" si="0"/>
        <v>206866.6636130313</v>
      </c>
      <c r="C43" s="10">
        <f>E42*(_xlfn.XLOOKUP(A43,'Faiz Oranları'!$A$1:$A$8,'Faiz Oranları'!$B$1:$B$8,,-1)/366)*0.95</f>
        <v>225.51857590600957</v>
      </c>
      <c r="D43" s="10">
        <f>_xlfn.XLOOKUP(A43,'Taksit Tarihleri'!$B$2:$B$9,'Taksit Tarihleri'!$D$2:$D$9,0)</f>
        <v>0</v>
      </c>
      <c r="E43" s="10">
        <f t="shared" si="1"/>
        <v>207092.18218893729</v>
      </c>
    </row>
    <row r="44" spans="1:5" x14ac:dyDescent="0.3">
      <c r="A44" s="9">
        <v>45365</v>
      </c>
      <c r="B44" s="10">
        <f t="shared" si="0"/>
        <v>207092.18218893729</v>
      </c>
      <c r="C44" s="10">
        <f>E43*(_xlfn.XLOOKUP(A44,'Faiz Oranları'!$A$1:$A$8,'Faiz Oranları'!$B$1:$B$8,,-1)/366)*0.95</f>
        <v>225.76442812400543</v>
      </c>
      <c r="D44" s="10">
        <f>_xlfn.XLOOKUP(A44,'Taksit Tarihleri'!$B$2:$B$9,'Taksit Tarihleri'!$D$2:$D$9,0)</f>
        <v>0</v>
      </c>
      <c r="E44" s="10">
        <f t="shared" si="1"/>
        <v>207317.9466170613</v>
      </c>
    </row>
    <row r="45" spans="1:5" x14ac:dyDescent="0.3">
      <c r="A45" s="9">
        <v>45366</v>
      </c>
      <c r="B45" s="10">
        <f t="shared" si="0"/>
        <v>207317.9466170613</v>
      </c>
      <c r="C45" s="10">
        <f>E44*(_xlfn.XLOOKUP(A45,'Faiz Oranları'!$A$1:$A$8,'Faiz Oranları'!$B$1:$B$8,,-1)/366)*0.95</f>
        <v>226.01054836122262</v>
      </c>
      <c r="D45" s="10">
        <f>_xlfn.XLOOKUP(A45,'Taksit Tarihleri'!$B$2:$B$9,'Taksit Tarihleri'!$D$2:$D$9,0)</f>
        <v>0</v>
      </c>
      <c r="E45" s="10">
        <f t="shared" si="1"/>
        <v>207543.95716542253</v>
      </c>
    </row>
    <row r="46" spans="1:5" x14ac:dyDescent="0.3">
      <c r="A46" s="9">
        <v>45367</v>
      </c>
      <c r="B46" s="10">
        <f t="shared" si="0"/>
        <v>207543.95716542253</v>
      </c>
      <c r="C46" s="10">
        <f>E45*(_xlfn.XLOOKUP(A46,'Faiz Oranları'!$A$1:$A$8,'Faiz Oranları'!$B$1:$B$8,,-1)/366)*0.95</f>
        <v>226.2569369098459</v>
      </c>
      <c r="D46" s="10">
        <f>_xlfn.XLOOKUP(A46,'Taksit Tarihleri'!$B$2:$B$9,'Taksit Tarihleri'!$D$2:$D$9,0)</f>
        <v>0</v>
      </c>
      <c r="E46" s="10">
        <f t="shared" si="1"/>
        <v>207770.21410233236</v>
      </c>
    </row>
    <row r="47" spans="1:5" x14ac:dyDescent="0.3">
      <c r="A47" s="9">
        <v>45368</v>
      </c>
      <c r="B47" s="10">
        <f t="shared" si="0"/>
        <v>207770.21410233236</v>
      </c>
      <c r="C47" s="10">
        <f>E46*(_xlfn.XLOOKUP(A47,'Faiz Oranları'!$A$1:$A$8,'Faiz Oranları'!$B$1:$B$8,,-1)/366)*0.95</f>
        <v>226.50359406237877</v>
      </c>
      <c r="D47" s="10">
        <f>_xlfn.XLOOKUP(A47,'Taksit Tarihleri'!$B$2:$B$9,'Taksit Tarihleri'!$D$2:$D$9,0)</f>
        <v>0</v>
      </c>
      <c r="E47" s="10">
        <f t="shared" si="1"/>
        <v>207996.71769639474</v>
      </c>
    </row>
    <row r="48" spans="1:5" x14ac:dyDescent="0.3">
      <c r="A48" s="9">
        <v>45369</v>
      </c>
      <c r="B48" s="10">
        <f t="shared" si="0"/>
        <v>207996.71769639474</v>
      </c>
      <c r="C48" s="10">
        <f>E47*(_xlfn.XLOOKUP(A48,'Faiz Oranları'!$A$1:$A$8,'Faiz Oranları'!$B$1:$B$8,,-1)/366)*0.95</f>
        <v>226.75052011164348</v>
      </c>
      <c r="D48" s="10">
        <f>_xlfn.XLOOKUP(A48,'Taksit Tarihleri'!$B$2:$B$9,'Taksit Tarihleri'!$D$2:$D$9,0)</f>
        <v>0</v>
      </c>
      <c r="E48" s="10">
        <f t="shared" si="1"/>
        <v>208223.46821650639</v>
      </c>
    </row>
    <row r="49" spans="1:5" x14ac:dyDescent="0.3">
      <c r="A49" s="9">
        <v>45370</v>
      </c>
      <c r="B49" s="10">
        <f t="shared" si="0"/>
        <v>208223.46821650639</v>
      </c>
      <c r="C49" s="10">
        <f>E48*(_xlfn.XLOOKUP(A49,'Faiz Oranları'!$A$1:$A$8,'Faiz Oranları'!$B$1:$B$8,,-1)/366)*0.95</f>
        <v>226.99771535078159</v>
      </c>
      <c r="D49" s="10">
        <f>_xlfn.XLOOKUP(A49,'Taksit Tarihleri'!$B$2:$B$9,'Taksit Tarihleri'!$D$2:$D$9,0)</f>
        <v>0</v>
      </c>
      <c r="E49" s="10">
        <f t="shared" si="1"/>
        <v>208450.46593185718</v>
      </c>
    </row>
    <row r="50" spans="1:5" x14ac:dyDescent="0.3">
      <c r="A50" s="9">
        <v>45371</v>
      </c>
      <c r="B50" s="10">
        <f t="shared" si="0"/>
        <v>208450.46593185718</v>
      </c>
      <c r="C50" s="10">
        <f>E49*(_xlfn.XLOOKUP(A50,'Faiz Oranları'!$A$1:$A$8,'Faiz Oranları'!$B$1:$B$8,,-1)/366)*0.95</f>
        <v>227.24518007325418</v>
      </c>
      <c r="D50" s="10">
        <f>_xlfn.XLOOKUP(A50,'Taksit Tarihleri'!$B$2:$B$9,'Taksit Tarihleri'!$D$2:$D$9,0)</f>
        <v>0</v>
      </c>
      <c r="E50" s="10">
        <f t="shared" si="1"/>
        <v>208677.71111193043</v>
      </c>
    </row>
    <row r="51" spans="1:5" x14ac:dyDescent="0.3">
      <c r="A51" s="9">
        <v>45372</v>
      </c>
      <c r="B51" s="10">
        <f t="shared" si="0"/>
        <v>208677.71111193043</v>
      </c>
      <c r="C51" s="10">
        <f>E50*(_xlfn.XLOOKUP(A51,'Faiz Oranları'!$A$1:$A$8,'Faiz Oranları'!$B$1:$B$8,,-1)/366)*0.95</f>
        <v>227.49291457284224</v>
      </c>
      <c r="D51" s="10">
        <f>_xlfn.XLOOKUP(A51,'Taksit Tarihleri'!$B$2:$B$9,'Taksit Tarihleri'!$D$2:$D$9,0)</f>
        <v>0</v>
      </c>
      <c r="E51" s="10">
        <f t="shared" si="1"/>
        <v>208905.20402650328</v>
      </c>
    </row>
    <row r="52" spans="1:5" x14ac:dyDescent="0.3">
      <c r="A52" s="9">
        <v>45373</v>
      </c>
      <c r="B52" s="10">
        <f t="shared" si="0"/>
        <v>208905.20402650328</v>
      </c>
      <c r="C52" s="10">
        <f>E51*(_xlfn.XLOOKUP(A52,'Faiz Oranları'!$A$1:$A$8,'Faiz Oranları'!$B$1:$B$8,,-1)/366)*0.95</f>
        <v>227.74091914364706</v>
      </c>
      <c r="D52" s="10">
        <f>_xlfn.XLOOKUP(A52,'Taksit Tarihleri'!$B$2:$B$9,'Taksit Tarihleri'!$D$2:$D$9,0)</f>
        <v>0</v>
      </c>
      <c r="E52" s="10">
        <f t="shared" si="1"/>
        <v>209132.94494564694</v>
      </c>
    </row>
    <row r="53" spans="1:5" x14ac:dyDescent="0.3">
      <c r="A53" s="9">
        <v>45374</v>
      </c>
      <c r="B53" s="10">
        <f t="shared" si="0"/>
        <v>209132.94494564694</v>
      </c>
      <c r="C53" s="10">
        <f>E52*(_xlfn.XLOOKUP(A53,'Faiz Oranları'!$A$1:$A$8,'Faiz Oranları'!$B$1:$B$8,,-1)/366)*0.95</f>
        <v>227.98919408009053</v>
      </c>
      <c r="D53" s="10">
        <f>_xlfn.XLOOKUP(A53,'Taksit Tarihleri'!$B$2:$B$9,'Taksit Tarihleri'!$D$2:$D$9,0)</f>
        <v>0</v>
      </c>
      <c r="E53" s="10">
        <f t="shared" si="1"/>
        <v>209360.93413972703</v>
      </c>
    </row>
    <row r="54" spans="1:5" x14ac:dyDescent="0.3">
      <c r="A54" s="9">
        <v>45375</v>
      </c>
      <c r="B54" s="10">
        <f t="shared" si="0"/>
        <v>209360.93413972703</v>
      </c>
      <c r="C54" s="10">
        <f>E53*(_xlfn.XLOOKUP(A54,'Faiz Oranları'!$A$1:$A$8,'Faiz Oranları'!$B$1:$B$8,,-1)/366)*0.95</f>
        <v>228.23773967691557</v>
      </c>
      <c r="D54" s="10">
        <f>_xlfn.XLOOKUP(A54,'Taksit Tarihleri'!$B$2:$B$9,'Taksit Tarihleri'!$D$2:$D$9,0)</f>
        <v>0</v>
      </c>
      <c r="E54" s="10">
        <f t="shared" si="1"/>
        <v>209589.17187940396</v>
      </c>
    </row>
    <row r="55" spans="1:5" x14ac:dyDescent="0.3">
      <c r="A55" s="9">
        <v>45376</v>
      </c>
      <c r="B55" s="10">
        <f t="shared" si="0"/>
        <v>209589.17187940396</v>
      </c>
      <c r="C55" s="10">
        <f>E54*(_xlfn.XLOOKUP(A55,'Faiz Oranları'!$A$1:$A$8,'Faiz Oranları'!$B$1:$B$8,,-1)/366)*0.95</f>
        <v>228.48655622918631</v>
      </c>
      <c r="D55" s="10">
        <f>_xlfn.XLOOKUP(A55,'Taksit Tarihleri'!$B$2:$B$9,'Taksit Tarihleri'!$D$2:$D$9,0)</f>
        <v>0</v>
      </c>
      <c r="E55" s="10">
        <f t="shared" si="1"/>
        <v>209817.65843563314</v>
      </c>
    </row>
    <row r="56" spans="1:5" x14ac:dyDescent="0.3">
      <c r="A56" s="9">
        <v>45377</v>
      </c>
      <c r="B56" s="10">
        <f t="shared" si="0"/>
        <v>209817.65843563314</v>
      </c>
      <c r="C56" s="10">
        <f>E55*(_xlfn.XLOOKUP(A56,'Faiz Oranları'!$A$1:$A$8,'Faiz Oranları'!$B$1:$B$8,,-1)/366)*0.95</f>
        <v>228.73564403228863</v>
      </c>
      <c r="D56" s="10">
        <f>_xlfn.XLOOKUP(A56,'Taksit Tarihleri'!$B$2:$B$9,'Taksit Tarihleri'!$D$2:$D$9,0)</f>
        <v>0</v>
      </c>
      <c r="E56" s="10">
        <f t="shared" si="1"/>
        <v>210046.39407966542</v>
      </c>
    </row>
    <row r="57" spans="1:5" x14ac:dyDescent="0.3">
      <c r="A57" s="9">
        <v>45378</v>
      </c>
      <c r="B57" s="10">
        <f t="shared" si="0"/>
        <v>210046.39407966542</v>
      </c>
      <c r="C57" s="10">
        <f>E56*(_xlfn.XLOOKUP(A57,'Faiz Oranları'!$A$1:$A$8,'Faiz Oranları'!$B$1:$B$8,,-1)/366)*0.95</f>
        <v>228.98500338193037</v>
      </c>
      <c r="D57" s="10">
        <f>_xlfn.XLOOKUP(A57,'Taksit Tarihleri'!$B$2:$B$9,'Taksit Tarihleri'!$D$2:$D$9,0)</f>
        <v>0</v>
      </c>
      <c r="E57" s="10">
        <f t="shared" si="1"/>
        <v>210275.37908304736</v>
      </c>
    </row>
    <row r="58" spans="1:5" x14ac:dyDescent="0.3">
      <c r="A58" s="9">
        <v>45379</v>
      </c>
      <c r="B58" s="10">
        <f t="shared" si="0"/>
        <v>210275.37908304736</v>
      </c>
      <c r="C58" s="10">
        <f>E57*(_xlfn.XLOOKUP(A58,'Faiz Oranları'!$A$1:$A$8,'Faiz Oranları'!$B$1:$B$8,,-1)/366)*0.95</f>
        <v>229.23463457414181</v>
      </c>
      <c r="D58" s="10">
        <f>_xlfn.XLOOKUP(A58,'Taksit Tarihleri'!$B$2:$B$9,'Taksit Tarihleri'!$D$2:$D$9,0)</f>
        <v>0</v>
      </c>
      <c r="E58" s="10">
        <f t="shared" si="1"/>
        <v>210504.61371762151</v>
      </c>
    </row>
    <row r="59" spans="1:5" x14ac:dyDescent="0.3">
      <c r="A59" s="9">
        <v>45380</v>
      </c>
      <c r="B59" s="10">
        <f t="shared" si="0"/>
        <v>210504.61371762151</v>
      </c>
      <c r="C59" s="10">
        <f>E58*(_xlfn.XLOOKUP(A59,'Faiz Oranları'!$A$1:$A$8,'Faiz Oranları'!$B$1:$B$8,,-1)/366)*0.95</f>
        <v>229.48453790527594</v>
      </c>
      <c r="D59" s="10">
        <f>_xlfn.XLOOKUP(A59,'Taksit Tarihleri'!$B$2:$B$9,'Taksit Tarihleri'!$D$2:$D$9,0)</f>
        <v>0</v>
      </c>
      <c r="E59" s="10">
        <f t="shared" si="1"/>
        <v>210734.0982555268</v>
      </c>
    </row>
    <row r="60" spans="1:5" x14ac:dyDescent="0.3">
      <c r="A60" s="9">
        <v>45381</v>
      </c>
      <c r="B60" s="10">
        <f t="shared" si="0"/>
        <v>210734.0982555268</v>
      </c>
      <c r="C60" s="10">
        <f>E59*(_xlfn.XLOOKUP(A60,'Faiz Oranları'!$A$1:$A$8,'Faiz Oranları'!$B$1:$B$8,,-1)/366)*0.95</f>
        <v>229.73471367200878</v>
      </c>
      <c r="D60" s="10">
        <f>_xlfn.XLOOKUP(A60,'Taksit Tarihleri'!$B$2:$B$9,'Taksit Tarihleri'!$D$2:$D$9,0)</f>
        <v>0</v>
      </c>
      <c r="E60" s="10">
        <f t="shared" si="1"/>
        <v>210963.83296919882</v>
      </c>
    </row>
    <row r="61" spans="1:5" x14ac:dyDescent="0.3">
      <c r="A61" s="9">
        <v>45382</v>
      </c>
      <c r="B61" s="10">
        <f t="shared" si="0"/>
        <v>210963.83296919882</v>
      </c>
      <c r="C61" s="10">
        <f>E60*(_xlfn.XLOOKUP(A61,'Faiz Oranları'!$A$1:$A$8,'Faiz Oranları'!$B$1:$B$8,,-1)/366)*0.95</f>
        <v>229.98516217133974</v>
      </c>
      <c r="D61" s="10">
        <f>_xlfn.XLOOKUP(A61,'Taksit Tarihleri'!$B$2:$B$9,'Taksit Tarihleri'!$D$2:$D$9,0)</f>
        <v>0</v>
      </c>
      <c r="E61" s="10">
        <f t="shared" si="1"/>
        <v>211193.81813137015</v>
      </c>
    </row>
    <row r="62" spans="1:5" x14ac:dyDescent="0.3">
      <c r="A62" s="9">
        <v>45383</v>
      </c>
      <c r="B62" s="10">
        <f t="shared" si="0"/>
        <v>211193.81813137015</v>
      </c>
      <c r="C62" s="10">
        <f>E61*(_xlfn.XLOOKUP(A62,'Faiz Oranları'!$A$1:$A$8,'Faiz Oranları'!$B$1:$B$8,,-1)/366)*0.95</f>
        <v>241.19949721014407</v>
      </c>
      <c r="D62" s="10">
        <f>_xlfn.XLOOKUP(A62,'Taksit Tarihleri'!$B$2:$B$9,'Taksit Tarihleri'!$D$2:$D$9,0)</f>
        <v>39600</v>
      </c>
      <c r="E62" s="10">
        <f t="shared" si="1"/>
        <v>171835.0176285803</v>
      </c>
    </row>
    <row r="63" spans="1:5" x14ac:dyDescent="0.3">
      <c r="A63" s="9">
        <v>45384</v>
      </c>
      <c r="B63" s="10">
        <f t="shared" si="0"/>
        <v>171835.0176285803</v>
      </c>
      <c r="C63" s="10">
        <f>E62*(_xlfn.XLOOKUP(A63,'Faiz Oranları'!$A$1:$A$8,'Faiz Oranları'!$B$1:$B$8,,-1)/366)*0.95</f>
        <v>196.24873598018189</v>
      </c>
      <c r="D63" s="10">
        <f>_xlfn.XLOOKUP(A63,'Taksit Tarihleri'!$B$2:$B$9,'Taksit Tarihleri'!$D$2:$D$9,0)</f>
        <v>0</v>
      </c>
      <c r="E63" s="10">
        <f t="shared" si="1"/>
        <v>172031.26636456049</v>
      </c>
    </row>
    <row r="64" spans="1:5" x14ac:dyDescent="0.3">
      <c r="A64" s="9">
        <v>45385</v>
      </c>
      <c r="B64" s="10">
        <f t="shared" si="0"/>
        <v>172031.26636456049</v>
      </c>
      <c r="C64" s="10">
        <f>E63*(_xlfn.XLOOKUP(A64,'Faiz Oranları'!$A$1:$A$8,'Faiz Oranları'!$B$1:$B$8,,-1)/366)*0.95</f>
        <v>196.47286705023578</v>
      </c>
      <c r="D64" s="10">
        <f>_xlfn.XLOOKUP(A64,'Taksit Tarihleri'!$B$2:$B$9,'Taksit Tarihleri'!$D$2:$D$9,0)</f>
        <v>0</v>
      </c>
      <c r="E64" s="10">
        <f t="shared" si="1"/>
        <v>172227.73923161073</v>
      </c>
    </row>
    <row r="65" spans="1:5" x14ac:dyDescent="0.3">
      <c r="A65" s="9">
        <v>45386</v>
      </c>
      <c r="B65" s="10">
        <f t="shared" si="0"/>
        <v>172227.73923161073</v>
      </c>
      <c r="C65" s="10">
        <f>E64*(_xlfn.XLOOKUP(A65,'Faiz Oranları'!$A$1:$A$8,'Faiz Oranları'!$B$1:$B$8,,-1)/366)*0.95</f>
        <v>196.6972540951183</v>
      </c>
      <c r="D65" s="10">
        <f>_xlfn.XLOOKUP(A65,'Taksit Tarihleri'!$B$2:$B$9,'Taksit Tarihleri'!$D$2:$D$9,0)</f>
        <v>0</v>
      </c>
      <c r="E65" s="10">
        <f t="shared" si="1"/>
        <v>172424.43648570584</v>
      </c>
    </row>
    <row r="66" spans="1:5" x14ac:dyDescent="0.3">
      <c r="A66" s="9">
        <v>45387</v>
      </c>
      <c r="B66" s="10">
        <f t="shared" si="0"/>
        <v>172424.43648570584</v>
      </c>
      <c r="C66" s="10">
        <f>E65*(_xlfn.XLOOKUP(A66,'Faiz Oranları'!$A$1:$A$8,'Faiz Oranları'!$B$1:$B$8,,-1)/366)*0.95</f>
        <v>196.92189740717228</v>
      </c>
      <c r="D66" s="10">
        <f>_xlfn.XLOOKUP(A66,'Taksit Tarihleri'!$B$2:$B$9,'Taksit Tarihleri'!$D$2:$D$9,0)</f>
        <v>0</v>
      </c>
      <c r="E66" s="10">
        <f t="shared" si="1"/>
        <v>172621.35838311302</v>
      </c>
    </row>
    <row r="67" spans="1:5" x14ac:dyDescent="0.3">
      <c r="A67" s="9">
        <v>45388</v>
      </c>
      <c r="B67" s="10">
        <f t="shared" si="0"/>
        <v>172621.35838311302</v>
      </c>
      <c r="C67" s="10">
        <f>E66*(_xlfn.XLOOKUP(A67,'Faiz Oranları'!$A$1:$A$8,'Faiz Oranları'!$B$1:$B$8,,-1)/366)*0.95</f>
        <v>197.14679727907446</v>
      </c>
      <c r="D67" s="10">
        <f>_xlfn.XLOOKUP(A67,'Taksit Tarihleri'!$B$2:$B$9,'Taksit Tarihleri'!$D$2:$D$9,0)</f>
        <v>0</v>
      </c>
      <c r="E67" s="10">
        <f t="shared" si="1"/>
        <v>172818.50518039209</v>
      </c>
    </row>
    <row r="68" spans="1:5" x14ac:dyDescent="0.3">
      <c r="A68" s="9">
        <v>45389</v>
      </c>
      <c r="B68" s="10">
        <f t="shared" ref="B68:B131" si="2">E67</f>
        <v>172818.50518039209</v>
      </c>
      <c r="C68" s="10">
        <f>E67*(_xlfn.XLOOKUP(A68,'Faiz Oranları'!$A$1:$A$8,'Faiz Oranları'!$B$1:$B$8,,-1)/366)*0.95</f>
        <v>197.37195400383581</v>
      </c>
      <c r="D68" s="10">
        <f>_xlfn.XLOOKUP(A68,'Taksit Tarihleri'!$B$2:$B$9,'Taksit Tarihleri'!$D$2:$D$9,0)</f>
        <v>0</v>
      </c>
      <c r="E68" s="10">
        <f t="shared" ref="E68:E131" si="3">B68+C68-D68</f>
        <v>173015.87713439594</v>
      </c>
    </row>
    <row r="69" spans="1:5" x14ac:dyDescent="0.3">
      <c r="A69" s="9">
        <v>45390</v>
      </c>
      <c r="B69" s="10">
        <f t="shared" si="2"/>
        <v>173015.87713439594</v>
      </c>
      <c r="C69" s="10">
        <f>E68*(_xlfn.XLOOKUP(A69,'Faiz Oranları'!$A$1:$A$8,'Faiz Oranları'!$B$1:$B$8,,-1)/366)*0.95</f>
        <v>197.59736787480196</v>
      </c>
      <c r="D69" s="10">
        <f>_xlfn.XLOOKUP(A69,'Taksit Tarihleri'!$B$2:$B$9,'Taksit Tarihleri'!$D$2:$D$9,0)</f>
        <v>0</v>
      </c>
      <c r="E69" s="10">
        <f t="shared" si="3"/>
        <v>173213.47450227075</v>
      </c>
    </row>
    <row r="70" spans="1:5" x14ac:dyDescent="0.3">
      <c r="A70" s="9">
        <v>45391</v>
      </c>
      <c r="B70" s="10">
        <f t="shared" si="2"/>
        <v>173213.47450227075</v>
      </c>
      <c r="C70" s="10">
        <f>E69*(_xlfn.XLOOKUP(A70,'Faiz Oranları'!$A$1:$A$8,'Faiz Oranları'!$B$1:$B$8,,-1)/366)*0.95</f>
        <v>197.8230391856535</v>
      </c>
      <c r="D70" s="10">
        <f>_xlfn.XLOOKUP(A70,'Taksit Tarihleri'!$B$2:$B$9,'Taksit Tarihleri'!$D$2:$D$9,0)</f>
        <v>0</v>
      </c>
      <c r="E70" s="10">
        <f t="shared" si="3"/>
        <v>173411.29754145641</v>
      </c>
    </row>
    <row r="71" spans="1:5" x14ac:dyDescent="0.3">
      <c r="A71" s="9">
        <v>45392</v>
      </c>
      <c r="B71" s="10">
        <f t="shared" si="2"/>
        <v>173411.29754145641</v>
      </c>
      <c r="C71" s="10">
        <f>E70*(_xlfn.XLOOKUP(A71,'Faiz Oranları'!$A$1:$A$8,'Faiz Oranları'!$B$1:$B$8,,-1)/366)*0.95</f>
        <v>198.04896823040653</v>
      </c>
      <c r="D71" s="10">
        <f>_xlfn.XLOOKUP(A71,'Taksit Tarihleri'!$B$2:$B$9,'Taksit Tarihleri'!$D$2:$D$9,0)</f>
        <v>0</v>
      </c>
      <c r="E71" s="10">
        <f t="shared" si="3"/>
        <v>173609.34650968682</v>
      </c>
    </row>
    <row r="72" spans="1:5" x14ac:dyDescent="0.3">
      <c r="A72" s="9">
        <v>45393</v>
      </c>
      <c r="B72" s="10">
        <f t="shared" si="2"/>
        <v>173609.34650968682</v>
      </c>
      <c r="C72" s="10">
        <f>E71*(_xlfn.XLOOKUP(A72,'Faiz Oranları'!$A$1:$A$8,'Faiz Oranları'!$B$1:$B$8,,-1)/366)*0.95</f>
        <v>198.27515530341284</v>
      </c>
      <c r="D72" s="10">
        <f>_xlfn.XLOOKUP(A72,'Taksit Tarihleri'!$B$2:$B$9,'Taksit Tarihleri'!$D$2:$D$9,0)</f>
        <v>0</v>
      </c>
      <c r="E72" s="10">
        <f t="shared" si="3"/>
        <v>173807.62166499023</v>
      </c>
    </row>
    <row r="73" spans="1:5" x14ac:dyDescent="0.3">
      <c r="A73" s="9">
        <v>45394</v>
      </c>
      <c r="B73" s="10">
        <f t="shared" si="2"/>
        <v>173807.62166499023</v>
      </c>
      <c r="C73" s="10">
        <f>E72*(_xlfn.XLOOKUP(A73,'Faiz Oranları'!$A$1:$A$8,'Faiz Oranları'!$B$1:$B$8,,-1)/366)*0.95</f>
        <v>198.50160069936047</v>
      </c>
      <c r="D73" s="10">
        <f>_xlfn.XLOOKUP(A73,'Taksit Tarihleri'!$B$2:$B$9,'Taksit Tarihleri'!$D$2:$D$9,0)</f>
        <v>0</v>
      </c>
      <c r="E73" s="10">
        <f t="shared" si="3"/>
        <v>174006.12326568959</v>
      </c>
    </row>
    <row r="74" spans="1:5" x14ac:dyDescent="0.3">
      <c r="A74" s="9">
        <v>45395</v>
      </c>
      <c r="B74" s="10">
        <f t="shared" si="2"/>
        <v>174006.12326568959</v>
      </c>
      <c r="C74" s="10">
        <f>E73*(_xlfn.XLOOKUP(A74,'Faiz Oranları'!$A$1:$A$8,'Faiz Oranları'!$B$1:$B$8,,-1)/366)*0.95</f>
        <v>198.72830471327393</v>
      </c>
      <c r="D74" s="10">
        <f>_xlfn.XLOOKUP(A74,'Taksit Tarihleri'!$B$2:$B$9,'Taksit Tarihleri'!$D$2:$D$9,0)</f>
        <v>0</v>
      </c>
      <c r="E74" s="10">
        <f t="shared" si="3"/>
        <v>174204.85157040285</v>
      </c>
    </row>
    <row r="75" spans="1:5" x14ac:dyDescent="0.3">
      <c r="A75" s="9">
        <v>45396</v>
      </c>
      <c r="B75" s="10">
        <f t="shared" si="2"/>
        <v>174204.85157040285</v>
      </c>
      <c r="C75" s="10">
        <f>E74*(_xlfn.XLOOKUP(A75,'Faiz Oranları'!$A$1:$A$8,'Faiz Oranları'!$B$1:$B$8,,-1)/366)*0.95</f>
        <v>198.95526764051476</v>
      </c>
      <c r="D75" s="10">
        <f>_xlfn.XLOOKUP(A75,'Taksit Tarihleri'!$B$2:$B$9,'Taksit Tarihleri'!$D$2:$D$9,0)</f>
        <v>0</v>
      </c>
      <c r="E75" s="10">
        <f t="shared" si="3"/>
        <v>174403.80683804338</v>
      </c>
    </row>
    <row r="76" spans="1:5" x14ac:dyDescent="0.3">
      <c r="A76" s="9">
        <v>45397</v>
      </c>
      <c r="B76" s="10">
        <f t="shared" si="2"/>
        <v>174403.80683804338</v>
      </c>
      <c r="C76" s="10">
        <f>E75*(_xlfn.XLOOKUP(A76,'Faiz Oranları'!$A$1:$A$8,'Faiz Oranları'!$B$1:$B$8,,-1)/366)*0.95</f>
        <v>199.18248977678184</v>
      </c>
      <c r="D76" s="10">
        <f>_xlfn.XLOOKUP(A76,'Taksit Tarihleri'!$B$2:$B$9,'Taksit Tarihleri'!$D$2:$D$9,0)</f>
        <v>0</v>
      </c>
      <c r="E76" s="10">
        <f t="shared" si="3"/>
        <v>174602.98932782016</v>
      </c>
    </row>
    <row r="77" spans="1:5" x14ac:dyDescent="0.3">
      <c r="A77" s="9">
        <v>45398</v>
      </c>
      <c r="B77" s="10">
        <f t="shared" si="2"/>
        <v>174602.98932782016</v>
      </c>
      <c r="C77" s="10">
        <f>E76*(_xlfn.XLOOKUP(A77,'Faiz Oranları'!$A$1:$A$8,'Faiz Oranları'!$B$1:$B$8,,-1)/366)*0.95</f>
        <v>199.40997141811158</v>
      </c>
      <c r="D77" s="10">
        <f>_xlfn.XLOOKUP(A77,'Taksit Tarihleri'!$B$2:$B$9,'Taksit Tarihleri'!$D$2:$D$9,0)</f>
        <v>0</v>
      </c>
      <c r="E77" s="10">
        <f t="shared" si="3"/>
        <v>174802.39929923828</v>
      </c>
    </row>
    <row r="78" spans="1:5" x14ac:dyDescent="0.3">
      <c r="A78" s="9">
        <v>45399</v>
      </c>
      <c r="B78" s="10">
        <f t="shared" si="2"/>
        <v>174802.39929923828</v>
      </c>
      <c r="C78" s="10">
        <f>E77*(_xlfn.XLOOKUP(A78,'Faiz Oranları'!$A$1:$A$8,'Faiz Oranları'!$B$1:$B$8,,-1)/366)*0.95</f>
        <v>199.63771286087874</v>
      </c>
      <c r="D78" s="10">
        <f>_xlfn.XLOOKUP(A78,'Taksit Tarihleri'!$B$2:$B$9,'Taksit Tarihleri'!$D$2:$D$9,0)</f>
        <v>0</v>
      </c>
      <c r="E78" s="10">
        <f t="shared" si="3"/>
        <v>175002.03701209917</v>
      </c>
    </row>
    <row r="79" spans="1:5" x14ac:dyDescent="0.3">
      <c r="A79" s="9">
        <v>45400</v>
      </c>
      <c r="B79" s="10">
        <f t="shared" si="2"/>
        <v>175002.03701209917</v>
      </c>
      <c r="C79" s="10">
        <f>E78*(_xlfn.XLOOKUP(A79,'Faiz Oranları'!$A$1:$A$8,'Faiz Oranları'!$B$1:$B$8,,-1)/366)*0.95</f>
        <v>199.86571440179637</v>
      </c>
      <c r="D79" s="10">
        <f>_xlfn.XLOOKUP(A79,'Taksit Tarihleri'!$B$2:$B$9,'Taksit Tarihleri'!$D$2:$D$9,0)</f>
        <v>0</v>
      </c>
      <c r="E79" s="10">
        <f t="shared" si="3"/>
        <v>175201.90272650096</v>
      </c>
    </row>
    <row r="80" spans="1:5" x14ac:dyDescent="0.3">
      <c r="A80" s="9">
        <v>45401</v>
      </c>
      <c r="B80" s="10">
        <f t="shared" si="2"/>
        <v>175201.90272650096</v>
      </c>
      <c r="C80" s="10">
        <f>E79*(_xlfn.XLOOKUP(A80,'Faiz Oranları'!$A$1:$A$8,'Faiz Oranları'!$B$1:$B$8,,-1)/366)*0.95</f>
        <v>200.09397633791642</v>
      </c>
      <c r="D80" s="10">
        <f>_xlfn.XLOOKUP(A80,'Taksit Tarihleri'!$B$2:$B$9,'Taksit Tarihleri'!$D$2:$D$9,0)</f>
        <v>0</v>
      </c>
      <c r="E80" s="10">
        <f t="shared" si="3"/>
        <v>175401.99670283889</v>
      </c>
    </row>
    <row r="81" spans="1:5" x14ac:dyDescent="0.3">
      <c r="A81" s="9">
        <v>45402</v>
      </c>
      <c r="B81" s="10">
        <f t="shared" si="2"/>
        <v>175401.99670283889</v>
      </c>
      <c r="C81" s="10">
        <f>E80*(_xlfn.XLOOKUP(A81,'Faiz Oranları'!$A$1:$A$8,'Faiz Oranları'!$B$1:$B$8,,-1)/366)*0.95</f>
        <v>200.32249896663023</v>
      </c>
      <c r="D81" s="10">
        <f>_xlfn.XLOOKUP(A81,'Taksit Tarihleri'!$B$2:$B$9,'Taksit Tarihleri'!$D$2:$D$9,0)</f>
        <v>0</v>
      </c>
      <c r="E81" s="10">
        <f t="shared" si="3"/>
        <v>175602.31920180551</v>
      </c>
    </row>
    <row r="82" spans="1:5" x14ac:dyDescent="0.3">
      <c r="A82" s="9">
        <v>45403</v>
      </c>
      <c r="B82" s="10">
        <f t="shared" si="2"/>
        <v>175602.31920180551</v>
      </c>
      <c r="C82" s="10">
        <f>E81*(_xlfn.XLOOKUP(A82,'Faiz Oranları'!$A$1:$A$8,'Faiz Oranları'!$B$1:$B$8,,-1)/366)*0.95</f>
        <v>200.55128258566862</v>
      </c>
      <c r="D82" s="10">
        <f>_xlfn.XLOOKUP(A82,'Taksit Tarihleri'!$B$2:$B$9,'Taksit Tarihleri'!$D$2:$D$9,0)</f>
        <v>0</v>
      </c>
      <c r="E82" s="10">
        <f t="shared" si="3"/>
        <v>175802.87048439117</v>
      </c>
    </row>
    <row r="83" spans="1:5" x14ac:dyDescent="0.3">
      <c r="A83" s="9">
        <v>45404</v>
      </c>
      <c r="B83" s="10">
        <f t="shared" si="2"/>
        <v>175802.87048439117</v>
      </c>
      <c r="C83" s="10">
        <f>E82*(_xlfn.XLOOKUP(A83,'Faiz Oranları'!$A$1:$A$8,'Faiz Oranları'!$B$1:$B$8,,-1)/366)*0.95</f>
        <v>200.7803274931025</v>
      </c>
      <c r="D83" s="10">
        <f>_xlfn.XLOOKUP(A83,'Taksit Tarihleri'!$B$2:$B$9,'Taksit Tarihleri'!$D$2:$D$9,0)</f>
        <v>0</v>
      </c>
      <c r="E83" s="10">
        <f t="shared" si="3"/>
        <v>176003.65081188426</v>
      </c>
    </row>
    <row r="84" spans="1:5" x14ac:dyDescent="0.3">
      <c r="A84" s="9">
        <v>45405</v>
      </c>
      <c r="B84" s="10">
        <f t="shared" si="2"/>
        <v>176003.65081188426</v>
      </c>
      <c r="C84" s="10">
        <f>E83*(_xlfn.XLOOKUP(A84,'Faiz Oranları'!$A$1:$A$8,'Faiz Oranları'!$B$1:$B$8,,-1)/366)*0.95</f>
        <v>201.00963398734325</v>
      </c>
      <c r="D84" s="10">
        <f>_xlfn.XLOOKUP(A84,'Taksit Tarihleri'!$B$2:$B$9,'Taksit Tarihleri'!$D$2:$D$9,0)</f>
        <v>0</v>
      </c>
      <c r="E84" s="10">
        <f t="shared" si="3"/>
        <v>176204.66044587162</v>
      </c>
    </row>
    <row r="85" spans="1:5" x14ac:dyDescent="0.3">
      <c r="A85" s="9">
        <v>45406</v>
      </c>
      <c r="B85" s="10">
        <f t="shared" si="2"/>
        <v>176204.66044587162</v>
      </c>
      <c r="C85" s="10">
        <f>E84*(_xlfn.XLOOKUP(A85,'Faiz Oranları'!$A$1:$A$8,'Faiz Oranları'!$B$1:$B$8,,-1)/366)*0.95</f>
        <v>201.23920236714304</v>
      </c>
      <c r="D85" s="10">
        <f>_xlfn.XLOOKUP(A85,'Taksit Tarihleri'!$B$2:$B$9,'Taksit Tarihleri'!$D$2:$D$9,0)</f>
        <v>0</v>
      </c>
      <c r="E85" s="10">
        <f t="shared" si="3"/>
        <v>176405.89964823876</v>
      </c>
    </row>
    <row r="86" spans="1:5" x14ac:dyDescent="0.3">
      <c r="A86" s="9">
        <v>45407</v>
      </c>
      <c r="B86" s="10">
        <f t="shared" si="2"/>
        <v>176405.89964823876</v>
      </c>
      <c r="C86" s="10">
        <f>E85*(_xlfn.XLOOKUP(A86,'Faiz Oranları'!$A$1:$A$8,'Faiz Oranları'!$B$1:$B$8,,-1)/366)*0.95</f>
        <v>201.46903293159511</v>
      </c>
      <c r="D86" s="10">
        <f>_xlfn.XLOOKUP(A86,'Taksit Tarihleri'!$B$2:$B$9,'Taksit Tarihleri'!$D$2:$D$9,0)</f>
        <v>0</v>
      </c>
      <c r="E86" s="10">
        <f t="shared" si="3"/>
        <v>176607.36868117037</v>
      </c>
    </row>
    <row r="87" spans="1:5" x14ac:dyDescent="0.3">
      <c r="A87" s="9">
        <v>45408</v>
      </c>
      <c r="B87" s="10">
        <f t="shared" si="2"/>
        <v>176607.36868117037</v>
      </c>
      <c r="C87" s="10">
        <f>E86*(_xlfn.XLOOKUP(A87,'Faiz Oranları'!$A$1:$A$8,'Faiz Oranları'!$B$1:$B$8,,-1)/366)*0.95</f>
        <v>201.69912598013451</v>
      </c>
      <c r="D87" s="10">
        <f>_xlfn.XLOOKUP(A87,'Taksit Tarihleri'!$B$2:$B$9,'Taksit Tarihleri'!$D$2:$D$9,0)</f>
        <v>0</v>
      </c>
      <c r="E87" s="10">
        <f t="shared" si="3"/>
        <v>176809.06780715051</v>
      </c>
    </row>
    <row r="88" spans="1:5" x14ac:dyDescent="0.3">
      <c r="A88" s="9">
        <v>45409</v>
      </c>
      <c r="B88" s="10">
        <f t="shared" si="2"/>
        <v>176809.06780715051</v>
      </c>
      <c r="C88" s="10">
        <f>E87*(_xlfn.XLOOKUP(A88,'Faiz Oranları'!$A$1:$A$8,'Faiz Oranları'!$B$1:$B$8,,-1)/366)*0.95</f>
        <v>201.92948181253803</v>
      </c>
      <c r="D88" s="10">
        <f>_xlfn.XLOOKUP(A88,'Taksit Tarihleri'!$B$2:$B$9,'Taksit Tarihleri'!$D$2:$D$9,0)</f>
        <v>0</v>
      </c>
      <c r="E88" s="10">
        <f t="shared" si="3"/>
        <v>177010.99728896306</v>
      </c>
    </row>
    <row r="89" spans="1:5" x14ac:dyDescent="0.3">
      <c r="A89" s="9">
        <v>45410</v>
      </c>
      <c r="B89" s="10">
        <f t="shared" si="2"/>
        <v>177010.99728896306</v>
      </c>
      <c r="C89" s="10">
        <f>E88*(_xlfn.XLOOKUP(A89,'Faiz Oranları'!$A$1:$A$8,'Faiz Oranları'!$B$1:$B$8,,-1)/366)*0.95</f>
        <v>202.16010072892504</v>
      </c>
      <c r="D89" s="10">
        <f>_xlfn.XLOOKUP(A89,'Taksit Tarihleri'!$B$2:$B$9,'Taksit Tarihleri'!$D$2:$D$9,0)</f>
        <v>0</v>
      </c>
      <c r="E89" s="10">
        <f t="shared" si="3"/>
        <v>177213.15738969197</v>
      </c>
    </row>
    <row r="90" spans="1:5" x14ac:dyDescent="0.3">
      <c r="A90" s="9">
        <v>45411</v>
      </c>
      <c r="B90" s="10">
        <f t="shared" si="2"/>
        <v>177213.15738969197</v>
      </c>
      <c r="C90" s="10">
        <f>E89*(_xlfn.XLOOKUP(A90,'Faiz Oranları'!$A$1:$A$8,'Faiz Oranları'!$B$1:$B$8,,-1)/366)*0.95</f>
        <v>202.39098302975754</v>
      </c>
      <c r="D90" s="10">
        <f>_xlfn.XLOOKUP(A90,'Taksit Tarihleri'!$B$2:$B$9,'Taksit Tarihleri'!$D$2:$D$9,0)</f>
        <v>0</v>
      </c>
      <c r="E90" s="10">
        <f t="shared" si="3"/>
        <v>177415.54837272174</v>
      </c>
    </row>
    <row r="91" spans="1:5" x14ac:dyDescent="0.3">
      <c r="A91" s="9">
        <v>45412</v>
      </c>
      <c r="B91" s="10">
        <f t="shared" si="2"/>
        <v>177415.54837272174</v>
      </c>
      <c r="C91" s="10">
        <f>E90*(_xlfn.XLOOKUP(A91,'Faiz Oranları'!$A$1:$A$8,'Faiz Oranları'!$B$1:$B$8,,-1)/366)*0.95</f>
        <v>202.6221290158407</v>
      </c>
      <c r="D91" s="10">
        <f>_xlfn.XLOOKUP(A91,'Taksit Tarihleri'!$B$2:$B$9,'Taksit Tarihleri'!$D$2:$D$9,0)</f>
        <v>0</v>
      </c>
      <c r="E91" s="10">
        <f t="shared" si="3"/>
        <v>177618.17050173756</v>
      </c>
    </row>
    <row r="92" spans="1:5" x14ac:dyDescent="0.3">
      <c r="A92" s="9">
        <v>45413</v>
      </c>
      <c r="B92" s="10">
        <f t="shared" si="2"/>
        <v>177618.17050173756</v>
      </c>
      <c r="C92" s="10">
        <f>E91*(_xlfn.XLOOKUP(A92,'Faiz Oranları'!$A$1:$A$8,'Faiz Oranları'!$B$1:$B$8,,-1)/366)*0.95</f>
        <v>212.07415439688342</v>
      </c>
      <c r="D92" s="10">
        <f>_xlfn.XLOOKUP(A92,'Taksit Tarihleri'!$B$2:$B$9,'Taksit Tarihleri'!$D$2:$D$9,0)</f>
        <v>39600</v>
      </c>
      <c r="E92" s="10">
        <f t="shared" si="3"/>
        <v>138230.24465613445</v>
      </c>
    </row>
    <row r="93" spans="1:5" x14ac:dyDescent="0.3">
      <c r="A93" s="9">
        <v>45414</v>
      </c>
      <c r="B93" s="10">
        <f t="shared" si="2"/>
        <v>138230.24465613445</v>
      </c>
      <c r="C93" s="10">
        <f>E92*(_xlfn.XLOOKUP(A93,'Faiz Oranları'!$A$1:$A$8,'Faiz Oranları'!$B$1:$B$8,,-1)/366)*0.95</f>
        <v>165.0454014063682</v>
      </c>
      <c r="D93" s="10">
        <f>_xlfn.XLOOKUP(A93,'Taksit Tarihleri'!$B$2:$B$9,'Taksit Tarihleri'!$D$2:$D$9,0)</f>
        <v>0</v>
      </c>
      <c r="E93" s="10">
        <f t="shared" si="3"/>
        <v>138395.29005754081</v>
      </c>
    </row>
    <row r="94" spans="1:5" x14ac:dyDescent="0.3">
      <c r="A94" s="9">
        <v>45415</v>
      </c>
      <c r="B94" s="10">
        <f t="shared" si="2"/>
        <v>138395.29005754081</v>
      </c>
      <c r="C94" s="10">
        <f>E93*(_xlfn.XLOOKUP(A94,'Faiz Oranları'!$A$1:$A$8,'Faiz Oranları'!$B$1:$B$8,,-1)/366)*0.95</f>
        <v>165.24246381187254</v>
      </c>
      <c r="D94" s="10">
        <f>_xlfn.XLOOKUP(A94,'Taksit Tarihleri'!$B$2:$B$9,'Taksit Tarihleri'!$D$2:$D$9,0)</f>
        <v>0</v>
      </c>
      <c r="E94" s="10">
        <f t="shared" si="3"/>
        <v>138560.5325213527</v>
      </c>
    </row>
    <row r="95" spans="1:5" x14ac:dyDescent="0.3">
      <c r="A95" s="9">
        <v>45416</v>
      </c>
      <c r="B95" s="10">
        <f t="shared" si="2"/>
        <v>138560.5325213527</v>
      </c>
      <c r="C95" s="10">
        <f>E94*(_xlfn.XLOOKUP(A95,'Faiz Oranları'!$A$1:$A$8,'Faiz Oranları'!$B$1:$B$8,,-1)/366)*0.95</f>
        <v>165.43976150773534</v>
      </c>
      <c r="D95" s="10">
        <f>_xlfn.XLOOKUP(A95,'Taksit Tarihleri'!$B$2:$B$9,'Taksit Tarihleri'!$D$2:$D$9,0)</f>
        <v>0</v>
      </c>
      <c r="E95" s="10">
        <f t="shared" si="3"/>
        <v>138725.97228286043</v>
      </c>
    </row>
    <row r="96" spans="1:5" x14ac:dyDescent="0.3">
      <c r="A96" s="9">
        <v>45417</v>
      </c>
      <c r="B96" s="10">
        <f t="shared" si="2"/>
        <v>138725.97228286043</v>
      </c>
      <c r="C96" s="10">
        <f>E95*(_xlfn.XLOOKUP(A96,'Faiz Oranları'!$A$1:$A$8,'Faiz Oranları'!$B$1:$B$8,,-1)/366)*0.95</f>
        <v>165.63729477489073</v>
      </c>
      <c r="D96" s="10">
        <f>_xlfn.XLOOKUP(A96,'Taksit Tarihleri'!$B$2:$B$9,'Taksit Tarihleri'!$D$2:$D$9,0)</f>
        <v>0</v>
      </c>
      <c r="E96" s="10">
        <f t="shared" si="3"/>
        <v>138891.60957763533</v>
      </c>
    </row>
    <row r="97" spans="1:5" x14ac:dyDescent="0.3">
      <c r="A97" s="9">
        <v>45418</v>
      </c>
      <c r="B97" s="10">
        <f t="shared" si="2"/>
        <v>138891.60957763533</v>
      </c>
      <c r="C97" s="10">
        <f>E96*(_xlfn.XLOOKUP(A97,'Faiz Oranları'!$A$1:$A$8,'Faiz Oranları'!$B$1:$B$8,,-1)/366)*0.95</f>
        <v>165.83506389460834</v>
      </c>
      <c r="D97" s="10">
        <f>_xlfn.XLOOKUP(A97,'Taksit Tarihleri'!$B$2:$B$9,'Taksit Tarihleri'!$D$2:$D$9,0)</f>
        <v>0</v>
      </c>
      <c r="E97" s="10">
        <f t="shared" si="3"/>
        <v>139057.44464152993</v>
      </c>
    </row>
    <row r="98" spans="1:5" x14ac:dyDescent="0.3">
      <c r="A98" s="9">
        <v>45419</v>
      </c>
      <c r="B98" s="10">
        <f t="shared" si="2"/>
        <v>139057.44464152993</v>
      </c>
      <c r="C98" s="10">
        <f>E97*(_xlfn.XLOOKUP(A98,'Faiz Oranları'!$A$1:$A$8,'Faiz Oranları'!$B$1:$B$8,,-1)/366)*0.95</f>
        <v>166.03306914849341</v>
      </c>
      <c r="D98" s="10">
        <f>_xlfn.XLOOKUP(A98,'Taksit Tarihleri'!$B$2:$B$9,'Taksit Tarihleri'!$D$2:$D$9,0)</f>
        <v>0</v>
      </c>
      <c r="E98" s="10">
        <f t="shared" si="3"/>
        <v>139223.47771067842</v>
      </c>
    </row>
    <row r="99" spans="1:5" x14ac:dyDescent="0.3">
      <c r="A99" s="9">
        <v>45420</v>
      </c>
      <c r="B99" s="10">
        <f t="shared" si="2"/>
        <v>139223.47771067842</v>
      </c>
      <c r="C99" s="10">
        <f>E98*(_xlfn.XLOOKUP(A99,'Faiz Oranları'!$A$1:$A$8,'Faiz Oranları'!$B$1:$B$8,,-1)/366)*0.95</f>
        <v>166.23131081848763</v>
      </c>
      <c r="D99" s="10">
        <f>_xlfn.XLOOKUP(A99,'Taksit Tarihleri'!$B$2:$B$9,'Taksit Tarihleri'!$D$2:$D$9,0)</f>
        <v>0</v>
      </c>
      <c r="E99" s="10">
        <f t="shared" si="3"/>
        <v>139389.70902149691</v>
      </c>
    </row>
    <row r="100" spans="1:5" x14ac:dyDescent="0.3">
      <c r="A100" s="9">
        <v>45421</v>
      </c>
      <c r="B100" s="10">
        <f t="shared" si="2"/>
        <v>139389.70902149691</v>
      </c>
      <c r="C100" s="10">
        <f>E99*(_xlfn.XLOOKUP(A100,'Faiz Oranları'!$A$1:$A$8,'Faiz Oranları'!$B$1:$B$8,,-1)/366)*0.95</f>
        <v>166.42978918686927</v>
      </c>
      <c r="D100" s="10">
        <f>_xlfn.XLOOKUP(A100,'Taksit Tarihleri'!$B$2:$B$9,'Taksit Tarihleri'!$D$2:$D$9,0)</f>
        <v>0</v>
      </c>
      <c r="E100" s="10">
        <f t="shared" si="3"/>
        <v>139556.13881068377</v>
      </c>
    </row>
    <row r="101" spans="1:5" x14ac:dyDescent="0.3">
      <c r="A101" s="9">
        <v>45422</v>
      </c>
      <c r="B101" s="10">
        <f t="shared" si="2"/>
        <v>139556.13881068377</v>
      </c>
      <c r="C101" s="10">
        <f>E100*(_xlfn.XLOOKUP(A101,'Faiz Oranları'!$A$1:$A$8,'Faiz Oranları'!$B$1:$B$8,,-1)/366)*0.95</f>
        <v>166.62850453625362</v>
      </c>
      <c r="D101" s="10">
        <f>_xlfn.XLOOKUP(A101,'Taksit Tarihleri'!$B$2:$B$9,'Taksit Tarihleri'!$D$2:$D$9,0)</f>
        <v>0</v>
      </c>
      <c r="E101" s="10">
        <f t="shared" si="3"/>
        <v>139722.76731522003</v>
      </c>
    </row>
    <row r="102" spans="1:5" x14ac:dyDescent="0.3">
      <c r="A102" s="9">
        <v>45423</v>
      </c>
      <c r="B102" s="10">
        <f t="shared" si="2"/>
        <v>139722.76731522003</v>
      </c>
      <c r="C102" s="10">
        <f>E101*(_xlfn.XLOOKUP(A102,'Faiz Oranları'!$A$1:$A$8,'Faiz Oranları'!$B$1:$B$8,,-1)/366)*0.95</f>
        <v>166.82745714959333</v>
      </c>
      <c r="D102" s="10">
        <f>_xlfn.XLOOKUP(A102,'Taksit Tarihleri'!$B$2:$B$9,'Taksit Tarihleri'!$D$2:$D$9,0)</f>
        <v>0</v>
      </c>
      <c r="E102" s="10">
        <f t="shared" si="3"/>
        <v>139889.59477236963</v>
      </c>
    </row>
    <row r="103" spans="1:5" x14ac:dyDescent="0.3">
      <c r="A103" s="9">
        <v>45424</v>
      </c>
      <c r="B103" s="10">
        <f t="shared" si="2"/>
        <v>139889.59477236963</v>
      </c>
      <c r="C103" s="10">
        <f>E102*(_xlfn.XLOOKUP(A103,'Faiz Oranları'!$A$1:$A$8,'Faiz Oranları'!$B$1:$B$8,,-1)/366)*0.95</f>
        <v>167.02664731017907</v>
      </c>
      <c r="D103" s="10">
        <f>_xlfn.XLOOKUP(A103,'Taksit Tarihleri'!$B$2:$B$9,'Taksit Tarihleri'!$D$2:$D$9,0)</f>
        <v>0</v>
      </c>
      <c r="E103" s="10">
        <f t="shared" si="3"/>
        <v>140056.62141967981</v>
      </c>
    </row>
    <row r="104" spans="1:5" x14ac:dyDescent="0.3">
      <c r="A104" s="9">
        <v>45425</v>
      </c>
      <c r="B104" s="10">
        <f t="shared" si="2"/>
        <v>140056.62141967981</v>
      </c>
      <c r="C104" s="10">
        <f>E103*(_xlfn.XLOOKUP(A104,'Faiz Oranları'!$A$1:$A$8,'Faiz Oranları'!$B$1:$B$8,,-1)/366)*0.95</f>
        <v>167.22607530163958</v>
      </c>
      <c r="D104" s="10">
        <f>_xlfn.XLOOKUP(A104,'Taksit Tarihleri'!$B$2:$B$9,'Taksit Tarihleri'!$D$2:$D$9,0)</f>
        <v>0</v>
      </c>
      <c r="E104" s="10">
        <f t="shared" si="3"/>
        <v>140223.84749498146</v>
      </c>
    </row>
    <row r="105" spans="1:5" x14ac:dyDescent="0.3">
      <c r="A105" s="9">
        <v>45426</v>
      </c>
      <c r="B105" s="10">
        <f t="shared" si="2"/>
        <v>140223.84749498146</v>
      </c>
      <c r="C105" s="10">
        <f>E104*(_xlfn.XLOOKUP(A105,'Faiz Oranları'!$A$1:$A$8,'Faiz Oranları'!$B$1:$B$8,,-1)/366)*0.95</f>
        <v>167.42574140794235</v>
      </c>
      <c r="D105" s="10">
        <f>_xlfn.XLOOKUP(A105,'Taksit Tarihleri'!$B$2:$B$9,'Taksit Tarihleri'!$D$2:$D$9,0)</f>
        <v>0</v>
      </c>
      <c r="E105" s="10">
        <f t="shared" si="3"/>
        <v>140391.27323638939</v>
      </c>
    </row>
    <row r="106" spans="1:5" x14ac:dyDescent="0.3">
      <c r="A106" s="9">
        <v>45427</v>
      </c>
      <c r="B106" s="10">
        <f t="shared" si="2"/>
        <v>140391.27323638939</v>
      </c>
      <c r="C106" s="10">
        <f>E105*(_xlfn.XLOOKUP(A106,'Faiz Oranları'!$A$1:$A$8,'Faiz Oranları'!$B$1:$B$8,,-1)/366)*0.95</f>
        <v>167.62564591339392</v>
      </c>
      <c r="D106" s="10">
        <f>_xlfn.XLOOKUP(A106,'Taksit Tarihleri'!$B$2:$B$9,'Taksit Tarihleri'!$D$2:$D$9,0)</f>
        <v>0</v>
      </c>
      <c r="E106" s="10">
        <f t="shared" si="3"/>
        <v>140558.89888230278</v>
      </c>
    </row>
    <row r="107" spans="1:5" x14ac:dyDescent="0.3">
      <c r="A107" s="9">
        <v>45428</v>
      </c>
      <c r="B107" s="10">
        <f t="shared" si="2"/>
        <v>140558.89888230278</v>
      </c>
      <c r="C107" s="10">
        <f>E106*(_xlfn.XLOOKUP(A107,'Faiz Oranları'!$A$1:$A$8,'Faiz Oranları'!$B$1:$B$8,,-1)/366)*0.95</f>
        <v>167.82578910264021</v>
      </c>
      <c r="D107" s="10">
        <f>_xlfn.XLOOKUP(A107,'Taksit Tarihleri'!$B$2:$B$9,'Taksit Tarihleri'!$D$2:$D$9,0)</f>
        <v>0</v>
      </c>
      <c r="E107" s="10">
        <f t="shared" si="3"/>
        <v>140726.72467140542</v>
      </c>
    </row>
    <row r="108" spans="1:5" x14ac:dyDescent="0.3">
      <c r="A108" s="9">
        <v>45429</v>
      </c>
      <c r="B108" s="10">
        <f t="shared" si="2"/>
        <v>140726.72467140542</v>
      </c>
      <c r="C108" s="10">
        <f>E107*(_xlfn.XLOOKUP(A108,'Faiz Oranları'!$A$1:$A$8,'Faiz Oranları'!$B$1:$B$8,,-1)/366)*0.95</f>
        <v>168.02617126066716</v>
      </c>
      <c r="D108" s="10">
        <f>_xlfn.XLOOKUP(A108,'Taksit Tarihleri'!$B$2:$B$9,'Taksit Tarihleri'!$D$2:$D$9,0)</f>
        <v>0</v>
      </c>
      <c r="E108" s="10">
        <f t="shared" si="3"/>
        <v>140894.75084266608</v>
      </c>
    </row>
    <row r="109" spans="1:5" x14ac:dyDescent="0.3">
      <c r="A109" s="9">
        <v>45430</v>
      </c>
      <c r="B109" s="10">
        <f t="shared" si="2"/>
        <v>140894.75084266608</v>
      </c>
      <c r="C109" s="10">
        <f>E108*(_xlfn.XLOOKUP(A109,'Faiz Oranları'!$A$1:$A$8,'Faiz Oranları'!$B$1:$B$8,,-1)/366)*0.95</f>
        <v>168.22679267280077</v>
      </c>
      <c r="D109" s="10">
        <f>_xlfn.XLOOKUP(A109,'Taksit Tarihleri'!$B$2:$B$9,'Taksit Tarihleri'!$D$2:$D$9,0)</f>
        <v>0</v>
      </c>
      <c r="E109" s="10">
        <f t="shared" si="3"/>
        <v>141062.97763533887</v>
      </c>
    </row>
    <row r="110" spans="1:5" x14ac:dyDescent="0.3">
      <c r="A110" s="9">
        <v>45431</v>
      </c>
      <c r="B110" s="10">
        <f t="shared" si="2"/>
        <v>141062.97763533887</v>
      </c>
      <c r="C110" s="10">
        <f>E109*(_xlfn.XLOOKUP(A110,'Faiz Oranları'!$A$1:$A$8,'Faiz Oranları'!$B$1:$B$8,,-1)/366)*0.95</f>
        <v>168.42765362470792</v>
      </c>
      <c r="D110" s="10">
        <f>_xlfn.XLOOKUP(A110,'Taksit Tarihleri'!$B$2:$B$9,'Taksit Tarihleri'!$D$2:$D$9,0)</f>
        <v>0</v>
      </c>
      <c r="E110" s="10">
        <f t="shared" si="3"/>
        <v>141231.40528896358</v>
      </c>
    </row>
    <row r="111" spans="1:5" x14ac:dyDescent="0.3">
      <c r="A111" s="9">
        <v>45432</v>
      </c>
      <c r="B111" s="10">
        <f t="shared" si="2"/>
        <v>141231.40528896358</v>
      </c>
      <c r="C111" s="10">
        <f>E110*(_xlfn.XLOOKUP(A111,'Faiz Oranları'!$A$1:$A$8,'Faiz Oranları'!$B$1:$B$8,,-1)/366)*0.95</f>
        <v>168.62875440239642</v>
      </c>
      <c r="D111" s="10">
        <f>_xlfn.XLOOKUP(A111,'Taksit Tarihleri'!$B$2:$B$9,'Taksit Tarihleri'!$D$2:$D$9,0)</f>
        <v>0</v>
      </c>
      <c r="E111" s="10">
        <f t="shared" si="3"/>
        <v>141400.03404336597</v>
      </c>
    </row>
    <row r="112" spans="1:5" x14ac:dyDescent="0.3">
      <c r="A112" s="9">
        <v>45433</v>
      </c>
      <c r="B112" s="10">
        <f t="shared" si="2"/>
        <v>141400.03404336597</v>
      </c>
      <c r="C112" s="10">
        <f>E111*(_xlfn.XLOOKUP(A112,'Faiz Oranları'!$A$1:$A$8,'Faiz Oranları'!$B$1:$B$8,,-1)/366)*0.95</f>
        <v>168.83009529221567</v>
      </c>
      <c r="D112" s="10">
        <f>_xlfn.XLOOKUP(A112,'Taksit Tarihleri'!$B$2:$B$9,'Taksit Tarihleri'!$D$2:$D$9,0)</f>
        <v>0</v>
      </c>
      <c r="E112" s="10">
        <f t="shared" si="3"/>
        <v>141568.86413865819</v>
      </c>
    </row>
    <row r="113" spans="1:5" x14ac:dyDescent="0.3">
      <c r="A113" s="9">
        <v>45434</v>
      </c>
      <c r="B113" s="10">
        <f t="shared" si="2"/>
        <v>141568.86413865819</v>
      </c>
      <c r="C113" s="10">
        <f>E112*(_xlfn.XLOOKUP(A113,'Faiz Oranları'!$A$1:$A$8,'Faiz Oranları'!$B$1:$B$8,,-1)/366)*0.95</f>
        <v>169.03167658085692</v>
      </c>
      <c r="D113" s="10">
        <f>_xlfn.XLOOKUP(A113,'Taksit Tarihleri'!$B$2:$B$9,'Taksit Tarihleri'!$D$2:$D$9,0)</f>
        <v>0</v>
      </c>
      <c r="E113" s="10">
        <f t="shared" si="3"/>
        <v>141737.89581523906</v>
      </c>
    </row>
    <row r="114" spans="1:5" x14ac:dyDescent="0.3">
      <c r="A114" s="9">
        <v>45435</v>
      </c>
      <c r="B114" s="10">
        <f t="shared" si="2"/>
        <v>141737.89581523906</v>
      </c>
      <c r="C114" s="10">
        <f>E113*(_xlfn.XLOOKUP(A114,'Faiz Oranları'!$A$1:$A$8,'Faiz Oranları'!$B$1:$B$8,,-1)/366)*0.95</f>
        <v>169.23349855535375</v>
      </c>
      <c r="D114" s="10">
        <f>_xlfn.XLOOKUP(A114,'Taksit Tarihleri'!$B$2:$B$9,'Taksit Tarihleri'!$D$2:$D$9,0)</f>
        <v>0</v>
      </c>
      <c r="E114" s="10">
        <f t="shared" si="3"/>
        <v>141907.1293137944</v>
      </c>
    </row>
    <row r="115" spans="1:5" x14ac:dyDescent="0.3">
      <c r="A115" s="9">
        <v>45436</v>
      </c>
      <c r="B115" s="10">
        <f t="shared" si="2"/>
        <v>141907.1293137944</v>
      </c>
      <c r="C115" s="10">
        <f>E114*(_xlfn.XLOOKUP(A115,'Faiz Oranları'!$A$1:$A$8,'Faiz Oranları'!$B$1:$B$8,,-1)/366)*0.95</f>
        <v>169.4355615030824</v>
      </c>
      <c r="D115" s="10">
        <f>_xlfn.XLOOKUP(A115,'Taksit Tarihleri'!$B$2:$B$9,'Taksit Tarihleri'!$D$2:$D$9,0)</f>
        <v>0</v>
      </c>
      <c r="E115" s="10">
        <f t="shared" si="3"/>
        <v>142076.56487529748</v>
      </c>
    </row>
    <row r="116" spans="1:5" x14ac:dyDescent="0.3">
      <c r="A116" s="9">
        <v>45437</v>
      </c>
      <c r="B116" s="10">
        <f t="shared" si="2"/>
        <v>142076.56487529748</v>
      </c>
      <c r="C116" s="10">
        <f>E115*(_xlfn.XLOOKUP(A116,'Faiz Oranları'!$A$1:$A$8,'Faiz Oranları'!$B$1:$B$8,,-1)/366)*0.95</f>
        <v>169.63786571176232</v>
      </c>
      <c r="D116" s="10">
        <f>_xlfn.XLOOKUP(A116,'Taksit Tarihleri'!$B$2:$B$9,'Taksit Tarihleri'!$D$2:$D$9,0)</f>
        <v>0</v>
      </c>
      <c r="E116" s="10">
        <f t="shared" si="3"/>
        <v>142246.20274100924</v>
      </c>
    </row>
    <row r="117" spans="1:5" x14ac:dyDescent="0.3">
      <c r="A117" s="9">
        <v>45438</v>
      </c>
      <c r="B117" s="10">
        <f t="shared" si="2"/>
        <v>142246.20274100924</v>
      </c>
      <c r="C117" s="10">
        <f>E116*(_xlfn.XLOOKUP(A117,'Faiz Oranları'!$A$1:$A$8,'Faiz Oranları'!$B$1:$B$8,,-1)/366)*0.95</f>
        <v>169.84041146945643</v>
      </c>
      <c r="D117" s="10">
        <f>_xlfn.XLOOKUP(A117,'Taksit Tarihleri'!$B$2:$B$9,'Taksit Tarihleri'!$D$2:$D$9,0)</f>
        <v>0</v>
      </c>
      <c r="E117" s="10">
        <f t="shared" si="3"/>
        <v>142416.0431524787</v>
      </c>
    </row>
    <row r="118" spans="1:5" x14ac:dyDescent="0.3">
      <c r="A118" s="9">
        <v>45439</v>
      </c>
      <c r="B118" s="10">
        <f t="shared" si="2"/>
        <v>142416.0431524787</v>
      </c>
      <c r="C118" s="10">
        <f>E117*(_xlfn.XLOOKUP(A118,'Faiz Oranları'!$A$1:$A$8,'Faiz Oranları'!$B$1:$B$8,,-1)/366)*0.95</f>
        <v>170.04319906457158</v>
      </c>
      <c r="D118" s="10">
        <f>_xlfn.XLOOKUP(A118,'Taksit Tarihleri'!$B$2:$B$9,'Taksit Tarihleri'!$D$2:$D$9,0)</f>
        <v>0</v>
      </c>
      <c r="E118" s="10">
        <f t="shared" si="3"/>
        <v>142586.08635154326</v>
      </c>
    </row>
    <row r="119" spans="1:5" x14ac:dyDescent="0.3">
      <c r="A119" s="9">
        <v>45440</v>
      </c>
      <c r="B119" s="10">
        <f t="shared" si="2"/>
        <v>142586.08635154326</v>
      </c>
      <c r="C119" s="10">
        <f>E118*(_xlfn.XLOOKUP(A119,'Faiz Oranları'!$A$1:$A$8,'Faiz Oranları'!$B$1:$B$8,,-1)/366)*0.95</f>
        <v>170.24622878585905</v>
      </c>
      <c r="D119" s="10">
        <f>_xlfn.XLOOKUP(A119,'Taksit Tarihleri'!$B$2:$B$9,'Taksit Tarihleri'!$D$2:$D$9,0)</f>
        <v>0</v>
      </c>
      <c r="E119" s="10">
        <f t="shared" si="3"/>
        <v>142756.33258032912</v>
      </c>
    </row>
    <row r="120" spans="1:5" x14ac:dyDescent="0.3">
      <c r="A120" s="9">
        <v>45441</v>
      </c>
      <c r="B120" s="10">
        <f t="shared" si="2"/>
        <v>142756.33258032912</v>
      </c>
      <c r="C120" s="10">
        <f>E119*(_xlfn.XLOOKUP(A120,'Faiz Oranları'!$A$1:$A$8,'Faiz Oranları'!$B$1:$B$8,,-1)/366)*0.95</f>
        <v>170.44950092241484</v>
      </c>
      <c r="D120" s="10">
        <f>_xlfn.XLOOKUP(A120,'Taksit Tarihleri'!$B$2:$B$9,'Taksit Tarihleri'!$D$2:$D$9,0)</f>
        <v>0</v>
      </c>
      <c r="E120" s="10">
        <f t="shared" si="3"/>
        <v>142926.78208125153</v>
      </c>
    </row>
    <row r="121" spans="1:5" x14ac:dyDescent="0.3">
      <c r="A121" s="9">
        <v>45442</v>
      </c>
      <c r="B121" s="10">
        <f t="shared" si="2"/>
        <v>142926.78208125153</v>
      </c>
      <c r="C121" s="10">
        <f>E120*(_xlfn.XLOOKUP(A121,'Faiz Oranları'!$A$1:$A$8,'Faiz Oranları'!$B$1:$B$8,,-1)/366)*0.95</f>
        <v>170.65301576368014</v>
      </c>
      <c r="D121" s="10">
        <f>_xlfn.XLOOKUP(A121,'Taksit Tarihleri'!$B$2:$B$9,'Taksit Tarihleri'!$D$2:$D$9,0)</f>
        <v>0</v>
      </c>
      <c r="E121" s="10">
        <f t="shared" si="3"/>
        <v>143097.4350970152</v>
      </c>
    </row>
    <row r="122" spans="1:5" x14ac:dyDescent="0.3">
      <c r="A122" s="9">
        <v>45443</v>
      </c>
      <c r="B122" s="10">
        <f t="shared" si="2"/>
        <v>143097.4350970152</v>
      </c>
      <c r="C122" s="10">
        <f>E121*(_xlfn.XLOOKUP(A122,'Faiz Oranları'!$A$1:$A$8,'Faiz Oranları'!$B$1:$B$8,,-1)/366)*0.95</f>
        <v>170.85677359944165</v>
      </c>
      <c r="D122" s="10">
        <f>_xlfn.XLOOKUP(A122,'Taksit Tarihleri'!$B$2:$B$9,'Taksit Tarihleri'!$D$2:$D$9,0)</f>
        <v>0</v>
      </c>
      <c r="E122" s="10">
        <f t="shared" si="3"/>
        <v>143268.29187061463</v>
      </c>
    </row>
    <row r="123" spans="1:5" x14ac:dyDescent="0.3">
      <c r="A123" s="9">
        <v>45444</v>
      </c>
      <c r="B123" s="10">
        <f t="shared" si="2"/>
        <v>143268.29187061463</v>
      </c>
      <c r="C123" s="10">
        <f>E122*(_xlfn.XLOOKUP(A123,'Faiz Oranları'!$A$1:$A$8,'Faiz Oranları'!$B$1:$B$8,,-1)/366)*0.95</f>
        <v>178.49819970765103</v>
      </c>
      <c r="D123" s="10">
        <f>_xlfn.XLOOKUP(A123,'Taksit Tarihleri'!$B$2:$B$9,'Taksit Tarihleri'!$D$2:$D$9,0)</f>
        <v>39600</v>
      </c>
      <c r="E123" s="10">
        <f t="shared" si="3"/>
        <v>103846.79007032228</v>
      </c>
    </row>
    <row r="124" spans="1:5" x14ac:dyDescent="0.3">
      <c r="A124" s="9">
        <v>45445</v>
      </c>
      <c r="B124" s="10">
        <f t="shared" si="2"/>
        <v>103846.79007032228</v>
      </c>
      <c r="C124" s="10">
        <f>E123*(_xlfn.XLOOKUP(A124,'Faiz Oranları'!$A$1:$A$8,'Faiz Oranları'!$B$1:$B$8,,-1)/366)*0.95</f>
        <v>129.38288598925402</v>
      </c>
      <c r="D124" s="10">
        <f>_xlfn.XLOOKUP(A124,'Taksit Tarihleri'!$B$2:$B$9,'Taksit Tarihleri'!$D$2:$D$9,0)</f>
        <v>0</v>
      </c>
      <c r="E124" s="10">
        <f t="shared" si="3"/>
        <v>103976.17295631154</v>
      </c>
    </row>
    <row r="125" spans="1:5" x14ac:dyDescent="0.3">
      <c r="A125" s="9">
        <v>45446</v>
      </c>
      <c r="B125" s="10">
        <f t="shared" si="2"/>
        <v>103976.17295631154</v>
      </c>
      <c r="C125" s="10">
        <f>E124*(_xlfn.XLOOKUP(A125,'Faiz Oranları'!$A$1:$A$8,'Faiz Oranları'!$B$1:$B$8,,-1)/366)*0.95</f>
        <v>129.54408433901111</v>
      </c>
      <c r="D125" s="10">
        <f>_xlfn.XLOOKUP(A125,'Taksit Tarihleri'!$B$2:$B$9,'Taksit Tarihleri'!$D$2:$D$9,0)</f>
        <v>0</v>
      </c>
      <c r="E125" s="10">
        <f t="shared" si="3"/>
        <v>104105.71704065055</v>
      </c>
    </row>
    <row r="126" spans="1:5" x14ac:dyDescent="0.3">
      <c r="A126" s="9">
        <v>45447</v>
      </c>
      <c r="B126" s="10">
        <f t="shared" si="2"/>
        <v>104105.71704065055</v>
      </c>
      <c r="C126" s="10">
        <f>E125*(_xlfn.XLOOKUP(A126,'Faiz Oranları'!$A$1:$A$8,'Faiz Oranları'!$B$1:$B$8,,-1)/366)*0.95</f>
        <v>129.70548352605641</v>
      </c>
      <c r="D126" s="10">
        <f>_xlfn.XLOOKUP(A126,'Taksit Tarihleri'!$B$2:$B$9,'Taksit Tarihleri'!$D$2:$D$9,0)</f>
        <v>0</v>
      </c>
      <c r="E126" s="10">
        <f t="shared" si="3"/>
        <v>104235.4225241766</v>
      </c>
    </row>
    <row r="127" spans="1:5" x14ac:dyDescent="0.3">
      <c r="A127" s="9">
        <v>45448</v>
      </c>
      <c r="B127" s="10">
        <f t="shared" si="2"/>
        <v>104235.4225241766</v>
      </c>
      <c r="C127" s="10">
        <f>E126*(_xlfn.XLOOKUP(A127,'Faiz Oranları'!$A$1:$A$8,'Faiz Oranları'!$B$1:$B$8,,-1)/366)*0.95</f>
        <v>129.86708380061347</v>
      </c>
      <c r="D127" s="10">
        <f>_xlfn.XLOOKUP(A127,'Taksit Tarihleri'!$B$2:$B$9,'Taksit Tarihleri'!$D$2:$D$9,0)</f>
        <v>0</v>
      </c>
      <c r="E127" s="10">
        <f t="shared" si="3"/>
        <v>104365.2896079772</v>
      </c>
    </row>
    <row r="128" spans="1:5" x14ac:dyDescent="0.3">
      <c r="A128" s="9">
        <v>45449</v>
      </c>
      <c r="B128" s="10">
        <f t="shared" si="2"/>
        <v>104365.2896079772</v>
      </c>
      <c r="C128" s="10">
        <f>E127*(_xlfn.XLOOKUP(A128,'Faiz Oranları'!$A$1:$A$8,'Faiz Oranları'!$B$1:$B$8,,-1)/366)*0.95</f>
        <v>130.02888541321749</v>
      </c>
      <c r="D128" s="10">
        <f>_xlfn.XLOOKUP(A128,'Taksit Tarihleri'!$B$2:$B$9,'Taksit Tarihleri'!$D$2:$D$9,0)</f>
        <v>0</v>
      </c>
      <c r="E128" s="10">
        <f t="shared" si="3"/>
        <v>104495.31849339043</v>
      </c>
    </row>
    <row r="129" spans="1:5" x14ac:dyDescent="0.3">
      <c r="A129" s="9">
        <v>45450</v>
      </c>
      <c r="B129" s="10">
        <f t="shared" si="2"/>
        <v>104495.31849339043</v>
      </c>
      <c r="C129" s="10">
        <f>E128*(_xlfn.XLOOKUP(A129,'Faiz Oranları'!$A$1:$A$8,'Faiz Oranları'!$B$1:$B$8,,-1)/366)*0.95</f>
        <v>130.19088861471596</v>
      </c>
      <c r="D129" s="10">
        <f>_xlfn.XLOOKUP(A129,'Taksit Tarihleri'!$B$2:$B$9,'Taksit Tarihleri'!$D$2:$D$9,0)</f>
        <v>0</v>
      </c>
      <c r="E129" s="10">
        <f t="shared" si="3"/>
        <v>104625.50938200514</v>
      </c>
    </row>
    <row r="130" spans="1:5" x14ac:dyDescent="0.3">
      <c r="A130" s="9">
        <v>45451</v>
      </c>
      <c r="B130" s="10">
        <f t="shared" si="2"/>
        <v>104625.50938200514</v>
      </c>
      <c r="C130" s="10">
        <f>E129*(_xlfn.XLOOKUP(A130,'Faiz Oranları'!$A$1:$A$8,'Faiz Oranları'!$B$1:$B$8,,-1)/366)*0.95</f>
        <v>130.35309365626873</v>
      </c>
      <c r="D130" s="10">
        <f>_xlfn.XLOOKUP(A130,'Taksit Tarihleri'!$B$2:$B$9,'Taksit Tarihleri'!$D$2:$D$9,0)</f>
        <v>0</v>
      </c>
      <c r="E130" s="10">
        <f t="shared" si="3"/>
        <v>104755.86247566142</v>
      </c>
    </row>
    <row r="131" spans="1:5" x14ac:dyDescent="0.3">
      <c r="A131" s="9">
        <v>45452</v>
      </c>
      <c r="B131" s="10">
        <f t="shared" si="2"/>
        <v>104755.86247566142</v>
      </c>
      <c r="C131" s="10">
        <f>E130*(_xlfn.XLOOKUP(A131,'Faiz Oranları'!$A$1:$A$8,'Faiz Oranları'!$B$1:$B$8,,-1)/366)*0.95</f>
        <v>130.51550078934866</v>
      </c>
      <c r="D131" s="10">
        <f>_xlfn.XLOOKUP(A131,'Taksit Tarihleri'!$B$2:$B$9,'Taksit Tarihleri'!$D$2:$D$9,0)</f>
        <v>0</v>
      </c>
      <c r="E131" s="10">
        <f t="shared" si="3"/>
        <v>104886.37797645076</v>
      </c>
    </row>
    <row r="132" spans="1:5" x14ac:dyDescent="0.3">
      <c r="A132" s="9">
        <v>45453</v>
      </c>
      <c r="B132" s="10">
        <f t="shared" ref="B132:B195" si="4">E131</f>
        <v>104886.37797645076</v>
      </c>
      <c r="C132" s="10">
        <f>E131*(_xlfn.XLOOKUP(A132,'Faiz Oranları'!$A$1:$A$8,'Faiz Oranları'!$B$1:$B$8,,-1)/366)*0.95</f>
        <v>130.67811026574196</v>
      </c>
      <c r="D132" s="10">
        <f>_xlfn.XLOOKUP(A132,'Taksit Tarihleri'!$B$2:$B$9,'Taksit Tarihleri'!$D$2:$D$9,0)</f>
        <v>0</v>
      </c>
      <c r="E132" s="10">
        <f t="shared" ref="E132:E195" si="5">B132+C132-D132</f>
        <v>105017.0560867165</v>
      </c>
    </row>
    <row r="133" spans="1:5" x14ac:dyDescent="0.3">
      <c r="A133" s="9">
        <v>45454</v>
      </c>
      <c r="B133" s="10">
        <f t="shared" si="4"/>
        <v>105017.0560867165</v>
      </c>
      <c r="C133" s="10">
        <f>E132*(_xlfn.XLOOKUP(A133,'Faiz Oranları'!$A$1:$A$8,'Faiz Oranları'!$B$1:$B$8,,-1)/366)*0.95</f>
        <v>130.84092233754845</v>
      </c>
      <c r="D133" s="10">
        <f>_xlfn.XLOOKUP(A133,'Taksit Tarihleri'!$B$2:$B$9,'Taksit Tarihleri'!$D$2:$D$9,0)</f>
        <v>0</v>
      </c>
      <c r="E133" s="10">
        <f t="shared" si="5"/>
        <v>105147.89700905405</v>
      </c>
    </row>
    <row r="134" spans="1:5" x14ac:dyDescent="0.3">
      <c r="A134" s="9">
        <v>45455</v>
      </c>
      <c r="B134" s="10">
        <f t="shared" si="4"/>
        <v>105147.89700905405</v>
      </c>
      <c r="C134" s="10">
        <f>E133*(_xlfn.XLOOKUP(A134,'Faiz Oranları'!$A$1:$A$8,'Faiz Oranları'!$B$1:$B$8,,-1)/366)*0.95</f>
        <v>131.00393725718212</v>
      </c>
      <c r="D134" s="10">
        <f>_xlfn.XLOOKUP(A134,'Taksit Tarihleri'!$B$2:$B$9,'Taksit Tarihleri'!$D$2:$D$9,0)</f>
        <v>0</v>
      </c>
      <c r="E134" s="10">
        <f t="shared" si="5"/>
        <v>105278.90094631123</v>
      </c>
    </row>
    <row r="135" spans="1:5" x14ac:dyDescent="0.3">
      <c r="A135" s="9">
        <v>45456</v>
      </c>
      <c r="B135" s="10">
        <f t="shared" si="4"/>
        <v>105278.90094631123</v>
      </c>
      <c r="C135" s="10">
        <f>E134*(_xlfn.XLOOKUP(A135,'Faiz Oranları'!$A$1:$A$8,'Faiz Oranları'!$B$1:$B$8,,-1)/366)*0.95</f>
        <v>131.16715527737139</v>
      </c>
      <c r="D135" s="10">
        <f>_xlfn.XLOOKUP(A135,'Taksit Tarihleri'!$B$2:$B$9,'Taksit Tarihleri'!$D$2:$D$9,0)</f>
        <v>0</v>
      </c>
      <c r="E135" s="10">
        <f t="shared" si="5"/>
        <v>105410.06810158861</v>
      </c>
    </row>
    <row r="136" spans="1:5" x14ac:dyDescent="0.3">
      <c r="A136" s="9">
        <v>45457</v>
      </c>
      <c r="B136" s="10">
        <f t="shared" si="4"/>
        <v>105410.06810158861</v>
      </c>
      <c r="C136" s="10">
        <f>E135*(_xlfn.XLOOKUP(A136,'Faiz Oranları'!$A$1:$A$8,'Faiz Oranları'!$B$1:$B$8,,-1)/366)*0.95</f>
        <v>131.33057665115959</v>
      </c>
      <c r="D136" s="10">
        <f>_xlfn.XLOOKUP(A136,'Taksit Tarihleri'!$B$2:$B$9,'Taksit Tarihleri'!$D$2:$D$9,0)</f>
        <v>0</v>
      </c>
      <c r="E136" s="10">
        <f t="shared" si="5"/>
        <v>105541.39867823977</v>
      </c>
    </row>
    <row r="137" spans="1:5" x14ac:dyDescent="0.3">
      <c r="A137" s="9">
        <v>45458</v>
      </c>
      <c r="B137" s="10">
        <f t="shared" si="4"/>
        <v>105541.39867823977</v>
      </c>
      <c r="C137" s="10">
        <f>E136*(_xlfn.XLOOKUP(A137,'Faiz Oranları'!$A$1:$A$8,'Faiz Oranları'!$B$1:$B$8,,-1)/366)*0.95</f>
        <v>131.49420163190533</v>
      </c>
      <c r="D137" s="10">
        <f>_xlfn.XLOOKUP(A137,'Taksit Tarihleri'!$B$2:$B$9,'Taksit Tarihleri'!$D$2:$D$9,0)</f>
        <v>0</v>
      </c>
      <c r="E137" s="10">
        <f t="shared" si="5"/>
        <v>105672.89287987168</v>
      </c>
    </row>
    <row r="138" spans="1:5" x14ac:dyDescent="0.3">
      <c r="A138" s="9">
        <v>45459</v>
      </c>
      <c r="B138" s="10">
        <f t="shared" si="4"/>
        <v>105672.89287987168</v>
      </c>
      <c r="C138" s="10">
        <f>E137*(_xlfn.XLOOKUP(A138,'Faiz Oranları'!$A$1:$A$8,'Faiz Oranları'!$B$1:$B$8,,-1)/366)*0.95</f>
        <v>131.65803047328276</v>
      </c>
      <c r="D138" s="10">
        <f>_xlfn.XLOOKUP(A138,'Taksit Tarihleri'!$B$2:$B$9,'Taksit Tarihleri'!$D$2:$D$9,0)</f>
        <v>0</v>
      </c>
      <c r="E138" s="10">
        <f t="shared" si="5"/>
        <v>105804.55091034496</v>
      </c>
    </row>
    <row r="139" spans="1:5" x14ac:dyDescent="0.3">
      <c r="A139" s="9">
        <v>45460</v>
      </c>
      <c r="B139" s="10">
        <f t="shared" si="4"/>
        <v>105804.55091034496</v>
      </c>
      <c r="C139" s="10">
        <f>E138*(_xlfn.XLOOKUP(A139,'Faiz Oranları'!$A$1:$A$8,'Faiz Oranları'!$B$1:$B$8,,-1)/366)*0.95</f>
        <v>131.82206342928225</v>
      </c>
      <c r="D139" s="10">
        <f>_xlfn.XLOOKUP(A139,'Taksit Tarihleri'!$B$2:$B$9,'Taksit Tarihleri'!$D$2:$D$9,0)</f>
        <v>0</v>
      </c>
      <c r="E139" s="10">
        <f t="shared" si="5"/>
        <v>105936.37297377424</v>
      </c>
    </row>
    <row r="140" spans="1:5" x14ac:dyDescent="0.3">
      <c r="A140" s="9">
        <v>45461</v>
      </c>
      <c r="B140" s="10">
        <f t="shared" si="4"/>
        <v>105936.37297377424</v>
      </c>
      <c r="C140" s="10">
        <f>E139*(_xlfn.XLOOKUP(A140,'Faiz Oranları'!$A$1:$A$8,'Faiz Oranları'!$B$1:$B$8,,-1)/366)*0.95</f>
        <v>131.98630075421053</v>
      </c>
      <c r="D140" s="10">
        <f>_xlfn.XLOOKUP(A140,'Taksit Tarihleri'!$B$2:$B$9,'Taksit Tarihleri'!$D$2:$D$9,0)</f>
        <v>0</v>
      </c>
      <c r="E140" s="10">
        <f t="shared" si="5"/>
        <v>106068.35927452845</v>
      </c>
    </row>
    <row r="141" spans="1:5" x14ac:dyDescent="0.3">
      <c r="A141" s="9">
        <v>45462</v>
      </c>
      <c r="B141" s="10">
        <f t="shared" si="4"/>
        <v>106068.35927452845</v>
      </c>
      <c r="C141" s="10">
        <f>E140*(_xlfn.XLOOKUP(A141,'Faiz Oranları'!$A$1:$A$8,'Faiz Oranları'!$B$1:$B$8,,-1)/366)*0.95</f>
        <v>132.15074270269119</v>
      </c>
      <c r="D141" s="10">
        <f>_xlfn.XLOOKUP(A141,'Taksit Tarihleri'!$B$2:$B$9,'Taksit Tarihleri'!$D$2:$D$9,0)</f>
        <v>0</v>
      </c>
      <c r="E141" s="10">
        <f t="shared" si="5"/>
        <v>106200.51001723115</v>
      </c>
    </row>
    <row r="142" spans="1:5" x14ac:dyDescent="0.3">
      <c r="A142" s="9">
        <v>45463</v>
      </c>
      <c r="B142" s="10">
        <f t="shared" si="4"/>
        <v>106200.51001723115</v>
      </c>
      <c r="C142" s="10">
        <f>E141*(_xlfn.XLOOKUP(A142,'Faiz Oranları'!$A$1:$A$8,'Faiz Oranları'!$B$1:$B$8,,-1)/366)*0.95</f>
        <v>132.31538952966505</v>
      </c>
      <c r="D142" s="10">
        <f>_xlfn.XLOOKUP(A142,'Taksit Tarihleri'!$B$2:$B$9,'Taksit Tarihleri'!$D$2:$D$9,0)</f>
        <v>0</v>
      </c>
      <c r="E142" s="10">
        <f t="shared" si="5"/>
        <v>106332.82540676082</v>
      </c>
    </row>
    <row r="143" spans="1:5" x14ac:dyDescent="0.3">
      <c r="A143" s="9">
        <v>45464</v>
      </c>
      <c r="B143" s="10">
        <f t="shared" si="4"/>
        <v>106332.82540676082</v>
      </c>
      <c r="C143" s="10">
        <f>E142*(_xlfn.XLOOKUP(A143,'Faiz Oranları'!$A$1:$A$8,'Faiz Oranları'!$B$1:$B$8,,-1)/366)*0.95</f>
        <v>132.48024149039054</v>
      </c>
      <c r="D143" s="10">
        <f>_xlfn.XLOOKUP(A143,'Taksit Tarihleri'!$B$2:$B$9,'Taksit Tarihleri'!$D$2:$D$9,0)</f>
        <v>0</v>
      </c>
      <c r="E143" s="10">
        <f t="shared" si="5"/>
        <v>106465.30564825122</v>
      </c>
    </row>
    <row r="144" spans="1:5" x14ac:dyDescent="0.3">
      <c r="A144" s="9">
        <v>45465</v>
      </c>
      <c r="B144" s="10">
        <f t="shared" si="4"/>
        <v>106465.30564825122</v>
      </c>
      <c r="C144" s="10">
        <f>E143*(_xlfn.XLOOKUP(A144,'Faiz Oranları'!$A$1:$A$8,'Faiz Oranları'!$B$1:$B$8,,-1)/366)*0.95</f>
        <v>132.64529884044416</v>
      </c>
      <c r="D144" s="10">
        <f>_xlfn.XLOOKUP(A144,'Taksit Tarihleri'!$B$2:$B$9,'Taksit Tarihleri'!$D$2:$D$9,0)</f>
        <v>0</v>
      </c>
      <c r="E144" s="10">
        <f t="shared" si="5"/>
        <v>106597.95094709167</v>
      </c>
    </row>
    <row r="145" spans="1:5" x14ac:dyDescent="0.3">
      <c r="A145" s="9">
        <v>45466</v>
      </c>
      <c r="B145" s="10">
        <f t="shared" si="4"/>
        <v>106597.95094709167</v>
      </c>
      <c r="C145" s="10">
        <f>E144*(_xlfn.XLOOKUP(A145,'Faiz Oranları'!$A$1:$A$8,'Faiz Oranları'!$B$1:$B$8,,-1)/366)*0.95</f>
        <v>132.81056183572079</v>
      </c>
      <c r="D145" s="10">
        <f>_xlfn.XLOOKUP(A145,'Taksit Tarihleri'!$B$2:$B$9,'Taksit Tarihleri'!$D$2:$D$9,0)</f>
        <v>0</v>
      </c>
      <c r="E145" s="10">
        <f t="shared" si="5"/>
        <v>106730.76150892739</v>
      </c>
    </row>
    <row r="146" spans="1:5" x14ac:dyDescent="0.3">
      <c r="A146" s="9">
        <v>45467</v>
      </c>
      <c r="B146" s="10">
        <f t="shared" si="4"/>
        <v>106730.76150892739</v>
      </c>
      <c r="C146" s="10">
        <f>E145*(_xlfn.XLOOKUP(A146,'Faiz Oranları'!$A$1:$A$8,'Faiz Oranları'!$B$1:$B$8,,-1)/366)*0.95</f>
        <v>132.97603073243414</v>
      </c>
      <c r="D146" s="10">
        <f>_xlfn.XLOOKUP(A146,'Taksit Tarihleri'!$B$2:$B$9,'Taksit Tarihleri'!$D$2:$D$9,0)</f>
        <v>0</v>
      </c>
      <c r="E146" s="10">
        <f t="shared" si="5"/>
        <v>106863.73753965982</v>
      </c>
    </row>
    <row r="147" spans="1:5" x14ac:dyDescent="0.3">
      <c r="A147" s="9">
        <v>45468</v>
      </c>
      <c r="B147" s="10">
        <f t="shared" si="4"/>
        <v>106863.73753965982</v>
      </c>
      <c r="C147" s="10">
        <f>E146*(_xlfn.XLOOKUP(A147,'Faiz Oranları'!$A$1:$A$8,'Faiz Oranları'!$B$1:$B$8,,-1)/366)*0.95</f>
        <v>133.14170578711716</v>
      </c>
      <c r="D147" s="10">
        <f>_xlfn.XLOOKUP(A147,'Taksit Tarihleri'!$B$2:$B$9,'Taksit Tarihleri'!$D$2:$D$9,0)</f>
        <v>0</v>
      </c>
      <c r="E147" s="10">
        <f t="shared" si="5"/>
        <v>106996.87924544694</v>
      </c>
    </row>
    <row r="148" spans="1:5" x14ac:dyDescent="0.3">
      <c r="A148" s="9">
        <v>45469</v>
      </c>
      <c r="B148" s="10">
        <f t="shared" si="4"/>
        <v>106996.87924544694</v>
      </c>
      <c r="C148" s="10">
        <f>E147*(_xlfn.XLOOKUP(A148,'Faiz Oranları'!$A$1:$A$8,'Faiz Oranları'!$B$1:$B$8,,-1)/366)*0.95</f>
        <v>133.30758725662241</v>
      </c>
      <c r="D148" s="10">
        <f>_xlfn.XLOOKUP(A148,'Taksit Tarihleri'!$B$2:$B$9,'Taksit Tarihleri'!$D$2:$D$9,0)</f>
        <v>0</v>
      </c>
      <c r="E148" s="10">
        <f t="shared" si="5"/>
        <v>107130.18683270356</v>
      </c>
    </row>
    <row r="149" spans="1:5" x14ac:dyDescent="0.3">
      <c r="A149" s="9">
        <v>45470</v>
      </c>
      <c r="B149" s="10">
        <f t="shared" si="4"/>
        <v>107130.18683270356</v>
      </c>
      <c r="C149" s="10">
        <f>E148*(_xlfn.XLOOKUP(A149,'Faiz Oranları'!$A$1:$A$8,'Faiz Oranları'!$B$1:$B$8,,-1)/366)*0.95</f>
        <v>133.47367539812248</v>
      </c>
      <c r="D149" s="10">
        <f>_xlfn.XLOOKUP(A149,'Taksit Tarihleri'!$B$2:$B$9,'Taksit Tarihleri'!$D$2:$D$9,0)</f>
        <v>0</v>
      </c>
      <c r="E149" s="10">
        <f t="shared" si="5"/>
        <v>107263.66050810169</v>
      </c>
    </row>
    <row r="150" spans="1:5" x14ac:dyDescent="0.3">
      <c r="A150" s="9">
        <v>45471</v>
      </c>
      <c r="B150" s="10">
        <f t="shared" si="4"/>
        <v>107263.66050810169</v>
      </c>
      <c r="C150" s="10">
        <f>E149*(_xlfn.XLOOKUP(A150,'Faiz Oranları'!$A$1:$A$8,'Faiz Oranları'!$B$1:$B$8,,-1)/366)*0.95</f>
        <v>133.6399704691103</v>
      </c>
      <c r="D150" s="10">
        <f>_xlfn.XLOOKUP(A150,'Taksit Tarihleri'!$B$2:$B$9,'Taksit Tarihleri'!$D$2:$D$9,0)</f>
        <v>0</v>
      </c>
      <c r="E150" s="10">
        <f t="shared" si="5"/>
        <v>107397.3004785708</v>
      </c>
    </row>
    <row r="151" spans="1:5" x14ac:dyDescent="0.3">
      <c r="A151" s="9">
        <v>45472</v>
      </c>
      <c r="B151" s="10">
        <f t="shared" si="4"/>
        <v>107397.3004785708</v>
      </c>
      <c r="C151" s="10">
        <f>E150*(_xlfn.XLOOKUP(A151,'Faiz Oranları'!$A$1:$A$8,'Faiz Oranları'!$B$1:$B$8,,-1)/366)*0.95</f>
        <v>133.80647272739969</v>
      </c>
      <c r="D151" s="10">
        <f>_xlfn.XLOOKUP(A151,'Taksit Tarihleri'!$B$2:$B$9,'Taksit Tarihleri'!$D$2:$D$9,0)</f>
        <v>0</v>
      </c>
      <c r="E151" s="10">
        <f t="shared" si="5"/>
        <v>107531.10695129821</v>
      </c>
    </row>
    <row r="152" spans="1:5" x14ac:dyDescent="0.3">
      <c r="A152" s="9">
        <v>45473</v>
      </c>
      <c r="B152" s="10">
        <f t="shared" si="4"/>
        <v>107531.10695129821</v>
      </c>
      <c r="C152" s="10">
        <f>E151*(_xlfn.XLOOKUP(A152,'Faiz Oranları'!$A$1:$A$8,'Faiz Oranları'!$B$1:$B$8,,-1)/366)*0.95</f>
        <v>133.97318243112565</v>
      </c>
      <c r="D152" s="10">
        <f>_xlfn.XLOOKUP(A152,'Taksit Tarihleri'!$B$2:$B$9,'Taksit Tarihleri'!$D$2:$D$9,0)</f>
        <v>0</v>
      </c>
      <c r="E152" s="10">
        <f t="shared" si="5"/>
        <v>107665.08013372934</v>
      </c>
    </row>
    <row r="153" spans="1:5" x14ac:dyDescent="0.3">
      <c r="A153" s="9">
        <v>45474</v>
      </c>
      <c r="B153" s="10">
        <f t="shared" si="4"/>
        <v>107665.08013372934</v>
      </c>
      <c r="C153" s="10">
        <f>E152*(_xlfn.XLOOKUP(A153,'Faiz Oranları'!$A$1:$A$8,'Faiz Oranları'!$B$1:$B$8,,-1)/366)*0.95</f>
        <v>139.72927066535914</v>
      </c>
      <c r="D153" s="10">
        <f>_xlfn.XLOOKUP(A153,'Taksit Tarihleri'!$B$2:$B$9,'Taksit Tarihleri'!$D$2:$D$9,0)</f>
        <v>39600</v>
      </c>
      <c r="E153" s="10">
        <f t="shared" si="5"/>
        <v>68204.809404394691</v>
      </c>
    </row>
    <row r="154" spans="1:5" x14ac:dyDescent="0.3">
      <c r="A154" s="9">
        <v>45475</v>
      </c>
      <c r="B154" s="10">
        <f t="shared" si="4"/>
        <v>68204.809404394691</v>
      </c>
      <c r="C154" s="10">
        <f>E153*(_xlfn.XLOOKUP(A154,'Faiz Oranları'!$A$1:$A$8,'Faiz Oranları'!$B$1:$B$8,,-1)/366)*0.95</f>
        <v>88.51717067510242</v>
      </c>
      <c r="D154" s="10">
        <f>_xlfn.XLOOKUP(A154,'Taksit Tarihleri'!$B$2:$B$9,'Taksit Tarihleri'!$D$2:$D$9,0)</f>
        <v>0</v>
      </c>
      <c r="E154" s="10">
        <f t="shared" si="5"/>
        <v>68293.32657506979</v>
      </c>
    </row>
    <row r="155" spans="1:5" x14ac:dyDescent="0.3">
      <c r="A155" s="9">
        <v>45476</v>
      </c>
      <c r="B155" s="10">
        <f t="shared" si="4"/>
        <v>68293.32657506979</v>
      </c>
      <c r="C155" s="10">
        <f>E154*(_xlfn.XLOOKUP(A155,'Faiz Oranları'!$A$1:$A$8,'Faiz Oranları'!$B$1:$B$8,,-1)/366)*0.95</f>
        <v>88.63204951682556</v>
      </c>
      <c r="D155" s="10">
        <f>_xlfn.XLOOKUP(A155,'Taksit Tarihleri'!$B$2:$B$9,'Taksit Tarihleri'!$D$2:$D$9,0)</f>
        <v>0</v>
      </c>
      <c r="E155" s="10">
        <f t="shared" si="5"/>
        <v>68381.958624586608</v>
      </c>
    </row>
    <row r="156" spans="1:5" x14ac:dyDescent="0.3">
      <c r="A156" s="9">
        <v>45477</v>
      </c>
      <c r="B156" s="10">
        <f t="shared" si="4"/>
        <v>68381.958624586608</v>
      </c>
      <c r="C156" s="10">
        <f>E155*(_xlfn.XLOOKUP(A156,'Faiz Oranları'!$A$1:$A$8,'Faiz Oranları'!$B$1:$B$8,,-1)/366)*0.95</f>
        <v>88.747077449941656</v>
      </c>
      <c r="D156" s="10">
        <f>_xlfn.XLOOKUP(A156,'Taksit Tarihleri'!$B$2:$B$9,'Taksit Tarihleri'!$D$2:$D$9,0)</f>
        <v>0</v>
      </c>
      <c r="E156" s="10">
        <f t="shared" si="5"/>
        <v>68470.705702036546</v>
      </c>
    </row>
    <row r="157" spans="1:5" x14ac:dyDescent="0.3">
      <c r="A157" s="9">
        <v>45478</v>
      </c>
      <c r="B157" s="10">
        <f t="shared" si="4"/>
        <v>68470.705702036546</v>
      </c>
      <c r="C157" s="10">
        <f>E156*(_xlfn.XLOOKUP(A157,'Faiz Oranları'!$A$1:$A$8,'Faiz Oranları'!$B$1:$B$8,,-1)/366)*0.95</f>
        <v>88.862254667943617</v>
      </c>
      <c r="D157" s="10">
        <f>_xlfn.XLOOKUP(A157,'Taksit Tarihleri'!$B$2:$B$9,'Taksit Tarihleri'!$D$2:$D$9,0)</f>
        <v>0</v>
      </c>
      <c r="E157" s="10">
        <f t="shared" si="5"/>
        <v>68559.567956704486</v>
      </c>
    </row>
    <row r="158" spans="1:5" x14ac:dyDescent="0.3">
      <c r="A158" s="9">
        <v>45479</v>
      </c>
      <c r="B158" s="10">
        <f t="shared" si="4"/>
        <v>68559.567956704486</v>
      </c>
      <c r="C158" s="10">
        <f>E157*(_xlfn.XLOOKUP(A158,'Faiz Oranları'!$A$1:$A$8,'Faiz Oranları'!$B$1:$B$8,,-1)/366)*0.95</f>
        <v>88.977581364575499</v>
      </c>
      <c r="D158" s="10">
        <f>_xlfn.XLOOKUP(A158,'Taksit Tarihleri'!$B$2:$B$9,'Taksit Tarihleri'!$D$2:$D$9,0)</f>
        <v>0</v>
      </c>
      <c r="E158" s="10">
        <f t="shared" si="5"/>
        <v>68648.545538069055</v>
      </c>
    </row>
    <row r="159" spans="1:5" x14ac:dyDescent="0.3">
      <c r="A159" s="9">
        <v>45480</v>
      </c>
      <c r="B159" s="10">
        <f t="shared" si="4"/>
        <v>68648.545538069055</v>
      </c>
      <c r="C159" s="10">
        <f>E158*(_xlfn.XLOOKUP(A159,'Faiz Oranları'!$A$1:$A$8,'Faiz Oranları'!$B$1:$B$8,,-1)/366)*0.95</f>
        <v>89.093057733832794</v>
      </c>
      <c r="D159" s="10">
        <f>_xlfn.XLOOKUP(A159,'Taksit Tarihleri'!$B$2:$B$9,'Taksit Tarihleri'!$D$2:$D$9,0)</f>
        <v>0</v>
      </c>
      <c r="E159" s="10">
        <f t="shared" si="5"/>
        <v>68737.638595802884</v>
      </c>
    </row>
    <row r="160" spans="1:5" x14ac:dyDescent="0.3">
      <c r="A160" s="9">
        <v>45481</v>
      </c>
      <c r="B160" s="10">
        <f t="shared" si="4"/>
        <v>68737.638595802884</v>
      </c>
      <c r="C160" s="10">
        <f>E159*(_xlfn.XLOOKUP(A160,'Faiz Oranları'!$A$1:$A$8,'Faiz Oranları'!$B$1:$B$8,,-1)/366)*0.95</f>
        <v>89.208683969962763</v>
      </c>
      <c r="D160" s="10">
        <f>_xlfn.XLOOKUP(A160,'Taksit Tarihleri'!$B$2:$B$9,'Taksit Tarihleri'!$D$2:$D$9,0)</f>
        <v>0</v>
      </c>
      <c r="E160" s="10">
        <f t="shared" si="5"/>
        <v>68826.847279772846</v>
      </c>
    </row>
    <row r="161" spans="1:5" x14ac:dyDescent="0.3">
      <c r="A161" s="9">
        <v>45482</v>
      </c>
      <c r="B161" s="10">
        <f t="shared" si="4"/>
        <v>68826.847279772846</v>
      </c>
      <c r="C161" s="10">
        <f>E160*(_xlfn.XLOOKUP(A161,'Faiz Oranları'!$A$1:$A$8,'Faiz Oranları'!$B$1:$B$8,,-1)/366)*0.95</f>
        <v>89.324460267464772</v>
      </c>
      <c r="D161" s="10">
        <f>_xlfn.XLOOKUP(A161,'Taksit Tarihleri'!$B$2:$B$9,'Taksit Tarihleri'!$D$2:$D$9,0)</f>
        <v>0</v>
      </c>
      <c r="E161" s="10">
        <f t="shared" si="5"/>
        <v>68916.171740040314</v>
      </c>
    </row>
    <row r="162" spans="1:5" x14ac:dyDescent="0.3">
      <c r="A162" s="9">
        <v>45483</v>
      </c>
      <c r="B162" s="10">
        <f t="shared" si="4"/>
        <v>68916.171740040314</v>
      </c>
      <c r="C162" s="10">
        <f>E161*(_xlfn.XLOOKUP(A162,'Faiz Oranları'!$A$1:$A$8,'Faiz Oranları'!$B$1:$B$8,,-1)/366)*0.95</f>
        <v>89.440386821090584</v>
      </c>
      <c r="D162" s="10">
        <f>_xlfn.XLOOKUP(A162,'Taksit Tarihleri'!$B$2:$B$9,'Taksit Tarihleri'!$D$2:$D$9,0)</f>
        <v>0</v>
      </c>
      <c r="E162" s="10">
        <f t="shared" si="5"/>
        <v>69005.612126861408</v>
      </c>
    </row>
    <row r="163" spans="1:5" x14ac:dyDescent="0.3">
      <c r="A163" s="9">
        <v>45484</v>
      </c>
      <c r="B163" s="10">
        <f t="shared" si="4"/>
        <v>69005.612126861408</v>
      </c>
      <c r="C163" s="10">
        <f>E162*(_xlfn.XLOOKUP(A163,'Faiz Oranları'!$A$1:$A$8,'Faiz Oranları'!$B$1:$B$8,,-1)/366)*0.95</f>
        <v>89.55646382584473</v>
      </c>
      <c r="D163" s="10">
        <f>_xlfn.XLOOKUP(A163,'Taksit Tarihleri'!$B$2:$B$9,'Taksit Tarihleri'!$D$2:$D$9,0)</f>
        <v>0</v>
      </c>
      <c r="E163" s="10">
        <f t="shared" si="5"/>
        <v>69095.168590687259</v>
      </c>
    </row>
    <row r="164" spans="1:5" x14ac:dyDescent="0.3">
      <c r="A164" s="9">
        <v>45485</v>
      </c>
      <c r="B164" s="10">
        <f t="shared" si="4"/>
        <v>69095.168590687259</v>
      </c>
      <c r="C164" s="10">
        <f>E163*(_xlfn.XLOOKUP(A164,'Faiz Oranları'!$A$1:$A$8,'Faiz Oranları'!$B$1:$B$8,,-1)/366)*0.95</f>
        <v>89.672691476984852</v>
      </c>
      <c r="D164" s="10">
        <f>_xlfn.XLOOKUP(A164,'Taksit Tarihleri'!$B$2:$B$9,'Taksit Tarihleri'!$D$2:$D$9,0)</f>
        <v>0</v>
      </c>
      <c r="E164" s="10">
        <f t="shared" si="5"/>
        <v>69184.841282164241</v>
      </c>
    </row>
    <row r="165" spans="1:5" x14ac:dyDescent="0.3">
      <c r="A165" s="9">
        <v>45486</v>
      </c>
      <c r="B165" s="10">
        <f t="shared" si="4"/>
        <v>69184.841282164241</v>
      </c>
      <c r="C165" s="10">
        <f>E164*(_xlfn.XLOOKUP(A165,'Faiz Oranları'!$A$1:$A$8,'Faiz Oranları'!$B$1:$B$8,,-1)/366)*0.95</f>
        <v>89.789069970021913</v>
      </c>
      <c r="D165" s="10">
        <f>_xlfn.XLOOKUP(A165,'Taksit Tarihleri'!$B$2:$B$9,'Taksit Tarihleri'!$D$2:$D$9,0)</f>
        <v>0</v>
      </c>
      <c r="E165" s="10">
        <f t="shared" si="5"/>
        <v>69274.630352134263</v>
      </c>
    </row>
    <row r="166" spans="1:5" x14ac:dyDescent="0.3">
      <c r="A166" s="9">
        <v>45487</v>
      </c>
      <c r="B166" s="10">
        <f t="shared" si="4"/>
        <v>69274.630352134263</v>
      </c>
      <c r="C166" s="10">
        <f>E165*(_xlfn.XLOOKUP(A166,'Faiz Oranları'!$A$1:$A$8,'Faiz Oranları'!$B$1:$B$8,,-1)/366)*0.95</f>
        <v>89.905599500720712</v>
      </c>
      <c r="D166" s="10">
        <f>_xlfn.XLOOKUP(A166,'Taksit Tarihleri'!$B$2:$B$9,'Taksit Tarihleri'!$D$2:$D$9,0)</f>
        <v>0</v>
      </c>
      <c r="E166" s="10">
        <f t="shared" si="5"/>
        <v>69364.535951634985</v>
      </c>
    </row>
    <row r="167" spans="1:5" x14ac:dyDescent="0.3">
      <c r="A167" s="9">
        <v>45488</v>
      </c>
      <c r="B167" s="10">
        <f t="shared" si="4"/>
        <v>69364.535951634985</v>
      </c>
      <c r="C167" s="10">
        <f>E166*(_xlfn.XLOOKUP(A167,'Faiz Oranları'!$A$1:$A$8,'Faiz Oranları'!$B$1:$B$8,,-1)/366)*0.95</f>
        <v>90.022280265100051</v>
      </c>
      <c r="D167" s="10">
        <f>_xlfn.XLOOKUP(A167,'Taksit Tarihleri'!$B$2:$B$9,'Taksit Tarihleri'!$D$2:$D$9,0)</f>
        <v>0</v>
      </c>
      <c r="E167" s="10">
        <f t="shared" si="5"/>
        <v>69454.558231900082</v>
      </c>
    </row>
    <row r="168" spans="1:5" x14ac:dyDescent="0.3">
      <c r="A168" s="9">
        <v>45489</v>
      </c>
      <c r="B168" s="10">
        <f t="shared" si="4"/>
        <v>69454.558231900082</v>
      </c>
      <c r="C168" s="10">
        <f>E167*(_xlfn.XLOOKUP(A168,'Faiz Oranları'!$A$1:$A$8,'Faiz Oranları'!$B$1:$B$8,,-1)/366)*0.95</f>
        <v>90.139112459433179</v>
      </c>
      <c r="D168" s="10">
        <f>_xlfn.XLOOKUP(A168,'Taksit Tarihleri'!$B$2:$B$9,'Taksit Tarihleri'!$D$2:$D$9,0)</f>
        <v>0</v>
      </c>
      <c r="E168" s="10">
        <f t="shared" si="5"/>
        <v>69544.69734435952</v>
      </c>
    </row>
    <row r="169" spans="1:5" x14ac:dyDescent="0.3">
      <c r="A169" s="9">
        <v>45490</v>
      </c>
      <c r="B169" s="10">
        <f t="shared" si="4"/>
        <v>69544.69734435952</v>
      </c>
      <c r="C169" s="10">
        <f>E168*(_xlfn.XLOOKUP(A169,'Faiz Oranları'!$A$1:$A$8,'Faiz Oranları'!$B$1:$B$8,,-1)/366)*0.95</f>
        <v>90.256096280248016</v>
      </c>
      <c r="D169" s="10">
        <f>_xlfn.XLOOKUP(A169,'Taksit Tarihleri'!$B$2:$B$9,'Taksit Tarihleri'!$D$2:$D$9,0)</f>
        <v>0</v>
      </c>
      <c r="E169" s="10">
        <f t="shared" si="5"/>
        <v>69634.953440639772</v>
      </c>
    </row>
    <row r="170" spans="1:5" x14ac:dyDescent="0.3">
      <c r="A170" s="9">
        <v>45491</v>
      </c>
      <c r="B170" s="10">
        <f t="shared" si="4"/>
        <v>69634.953440639772</v>
      </c>
      <c r="C170" s="10">
        <f>E169*(_xlfn.XLOOKUP(A170,'Faiz Oranları'!$A$1:$A$8,'Faiz Oranları'!$B$1:$B$8,,-1)/366)*0.95</f>
        <v>90.373231924327584</v>
      </c>
      <c r="D170" s="10">
        <f>_xlfn.XLOOKUP(A170,'Taksit Tarihleri'!$B$2:$B$9,'Taksit Tarihleri'!$D$2:$D$9,0)</f>
        <v>0</v>
      </c>
      <c r="E170" s="10">
        <f t="shared" si="5"/>
        <v>69725.326672564101</v>
      </c>
    </row>
    <row r="171" spans="1:5" x14ac:dyDescent="0.3">
      <c r="A171" s="9">
        <v>45492</v>
      </c>
      <c r="B171" s="10">
        <f t="shared" si="4"/>
        <v>69725.326672564101</v>
      </c>
      <c r="C171" s="10">
        <f>E170*(_xlfn.XLOOKUP(A171,'Faiz Oranları'!$A$1:$A$8,'Faiz Oranları'!$B$1:$B$8,,-1)/366)*0.95</f>
        <v>90.490519588710256</v>
      </c>
      <c r="D171" s="10">
        <f>_xlfn.XLOOKUP(A171,'Taksit Tarihleri'!$B$2:$B$9,'Taksit Tarihleri'!$D$2:$D$9,0)</f>
        <v>0</v>
      </c>
      <c r="E171" s="10">
        <f t="shared" si="5"/>
        <v>69815.817192152812</v>
      </c>
    </row>
    <row r="172" spans="1:5" x14ac:dyDescent="0.3">
      <c r="A172" s="9">
        <v>45493</v>
      </c>
      <c r="B172" s="10">
        <f t="shared" si="4"/>
        <v>69815.817192152812</v>
      </c>
      <c r="C172" s="10">
        <f>E171*(_xlfn.XLOOKUP(A172,'Faiz Oranları'!$A$1:$A$8,'Faiz Oranları'!$B$1:$B$8,,-1)/366)*0.95</f>
        <v>90.607959470690133</v>
      </c>
      <c r="D172" s="10">
        <f>_xlfn.XLOOKUP(A172,'Taksit Tarihleri'!$B$2:$B$9,'Taksit Tarihleri'!$D$2:$D$9,0)</f>
        <v>0</v>
      </c>
      <c r="E172" s="10">
        <f t="shared" si="5"/>
        <v>69906.425151623509</v>
      </c>
    </row>
    <row r="173" spans="1:5" x14ac:dyDescent="0.3">
      <c r="A173" s="9">
        <v>45494</v>
      </c>
      <c r="B173" s="10">
        <f t="shared" si="4"/>
        <v>69906.425151623509</v>
      </c>
      <c r="C173" s="10">
        <f>E172*(_xlfn.XLOOKUP(A173,'Faiz Oranları'!$A$1:$A$8,'Faiz Oranları'!$B$1:$B$8,,-1)/366)*0.95</f>
        <v>90.725551767817407</v>
      </c>
      <c r="D173" s="10">
        <f>_xlfn.XLOOKUP(A173,'Taksit Tarihleri'!$B$2:$B$9,'Taksit Tarihleri'!$D$2:$D$9,0)</f>
        <v>0</v>
      </c>
      <c r="E173" s="10">
        <f t="shared" si="5"/>
        <v>69997.150703391322</v>
      </c>
    </row>
    <row r="174" spans="1:5" x14ac:dyDescent="0.3">
      <c r="A174" s="9">
        <v>45495</v>
      </c>
      <c r="B174" s="10">
        <f t="shared" si="4"/>
        <v>69997.150703391322</v>
      </c>
      <c r="C174" s="10">
        <f>E173*(_xlfn.XLOOKUP(A174,'Faiz Oranları'!$A$1:$A$8,'Faiz Oranları'!$B$1:$B$8,,-1)/366)*0.95</f>
        <v>90.843296677898579</v>
      </c>
      <c r="D174" s="10">
        <f>_xlfn.XLOOKUP(A174,'Taksit Tarihleri'!$B$2:$B$9,'Taksit Tarihleri'!$D$2:$D$9,0)</f>
        <v>0</v>
      </c>
      <c r="E174" s="10">
        <f t="shared" si="5"/>
        <v>70087.994000069215</v>
      </c>
    </row>
    <row r="175" spans="1:5" x14ac:dyDescent="0.3">
      <c r="A175" s="9">
        <v>45496</v>
      </c>
      <c r="B175" s="10">
        <f t="shared" si="4"/>
        <v>70087.994000069215</v>
      </c>
      <c r="C175" s="10">
        <f>E174*(_xlfn.XLOOKUP(A175,'Faiz Oranları'!$A$1:$A$8,'Faiz Oranları'!$B$1:$B$8,,-1)/366)*0.95</f>
        <v>90.961194398996952</v>
      </c>
      <c r="D175" s="10">
        <f>_xlfn.XLOOKUP(A175,'Taksit Tarihleri'!$B$2:$B$9,'Taksit Tarihleri'!$D$2:$D$9,0)</f>
        <v>0</v>
      </c>
      <c r="E175" s="10">
        <f t="shared" si="5"/>
        <v>70178.955194468217</v>
      </c>
    </row>
    <row r="176" spans="1:5" x14ac:dyDescent="0.3">
      <c r="A176" s="9">
        <v>45497</v>
      </c>
      <c r="B176" s="10">
        <f t="shared" si="4"/>
        <v>70178.955194468217</v>
      </c>
      <c r="C176" s="10">
        <f>E175*(_xlfn.XLOOKUP(A176,'Faiz Oranları'!$A$1:$A$8,'Faiz Oranları'!$B$1:$B$8,,-1)/366)*0.95</f>
        <v>91.079245129432806</v>
      </c>
      <c r="D176" s="10">
        <f>_xlfn.XLOOKUP(A176,'Taksit Tarihleri'!$B$2:$B$9,'Taksit Tarihleri'!$D$2:$D$9,0)</f>
        <v>0</v>
      </c>
      <c r="E176" s="10">
        <f t="shared" si="5"/>
        <v>70270.034439597643</v>
      </c>
    </row>
    <row r="177" spans="1:5" x14ac:dyDescent="0.3">
      <c r="A177" s="9">
        <v>45498</v>
      </c>
      <c r="B177" s="10">
        <f t="shared" si="4"/>
        <v>70270.034439597643</v>
      </c>
      <c r="C177" s="10">
        <f>E176*(_xlfn.XLOOKUP(A177,'Faiz Oranları'!$A$1:$A$8,'Faiz Oranları'!$B$1:$B$8,,-1)/366)*0.95</f>
        <v>91.197449067783836</v>
      </c>
      <c r="D177" s="10">
        <f>_xlfn.XLOOKUP(A177,'Taksit Tarihleri'!$B$2:$B$9,'Taksit Tarihleri'!$D$2:$D$9,0)</f>
        <v>0</v>
      </c>
      <c r="E177" s="10">
        <f t="shared" si="5"/>
        <v>70361.231888665425</v>
      </c>
    </row>
    <row r="178" spans="1:5" x14ac:dyDescent="0.3">
      <c r="A178" s="9">
        <v>45499</v>
      </c>
      <c r="B178" s="10">
        <f t="shared" si="4"/>
        <v>70361.231888665425</v>
      </c>
      <c r="C178" s="10">
        <f>E177*(_xlfn.XLOOKUP(A178,'Faiz Oranları'!$A$1:$A$8,'Faiz Oranları'!$B$1:$B$8,,-1)/366)*0.95</f>
        <v>91.315806412885465</v>
      </c>
      <c r="D178" s="10">
        <f>_xlfn.XLOOKUP(A178,'Taksit Tarihleri'!$B$2:$B$9,'Taksit Tarihleri'!$D$2:$D$9,0)</f>
        <v>0</v>
      </c>
      <c r="E178" s="10">
        <f t="shared" si="5"/>
        <v>70452.547695078305</v>
      </c>
    </row>
    <row r="179" spans="1:5" x14ac:dyDescent="0.3">
      <c r="A179" s="9">
        <v>45500</v>
      </c>
      <c r="B179" s="10">
        <f t="shared" si="4"/>
        <v>70452.547695078305</v>
      </c>
      <c r="C179" s="10">
        <f>E178*(_xlfn.XLOOKUP(A179,'Faiz Oranları'!$A$1:$A$8,'Faiz Oranları'!$B$1:$B$8,,-1)/366)*0.95</f>
        <v>91.434317363831141</v>
      </c>
      <c r="D179" s="10">
        <f>_xlfn.XLOOKUP(A179,'Taksit Tarihleri'!$B$2:$B$9,'Taksit Tarihleri'!$D$2:$D$9,0)</f>
        <v>0</v>
      </c>
      <c r="E179" s="10">
        <f t="shared" si="5"/>
        <v>70543.982012442139</v>
      </c>
    </row>
    <row r="180" spans="1:5" x14ac:dyDescent="0.3">
      <c r="A180" s="9">
        <v>45501</v>
      </c>
      <c r="B180" s="10">
        <f t="shared" si="4"/>
        <v>70543.982012442139</v>
      </c>
      <c r="C180" s="10">
        <f>E179*(_xlfn.XLOOKUP(A180,'Faiz Oranları'!$A$1:$A$8,'Faiz Oranları'!$B$1:$B$8,,-1)/366)*0.95</f>
        <v>91.552982119972739</v>
      </c>
      <c r="D180" s="10">
        <f>_xlfn.XLOOKUP(A180,'Taksit Tarihleri'!$B$2:$B$9,'Taksit Tarihleri'!$D$2:$D$9,0)</f>
        <v>0</v>
      </c>
      <c r="E180" s="10">
        <f t="shared" si="5"/>
        <v>70635.534994562113</v>
      </c>
    </row>
    <row r="181" spans="1:5" x14ac:dyDescent="0.3">
      <c r="A181" s="9">
        <v>45502</v>
      </c>
      <c r="B181" s="10">
        <f t="shared" si="4"/>
        <v>70635.534994562113</v>
      </c>
      <c r="C181" s="10">
        <f>E180*(_xlfn.XLOOKUP(A181,'Faiz Oranları'!$A$1:$A$8,'Faiz Oranları'!$B$1:$B$8,,-1)/366)*0.95</f>
        <v>91.671800880920784</v>
      </c>
      <c r="D181" s="10">
        <f>_xlfn.XLOOKUP(A181,'Taksit Tarihleri'!$B$2:$B$9,'Taksit Tarihleri'!$D$2:$D$9,0)</f>
        <v>0</v>
      </c>
      <c r="E181" s="10">
        <f t="shared" si="5"/>
        <v>70727.206795443039</v>
      </c>
    </row>
    <row r="182" spans="1:5" x14ac:dyDescent="0.3">
      <c r="A182" s="9">
        <v>45503</v>
      </c>
      <c r="B182" s="10">
        <f t="shared" si="4"/>
        <v>70727.206795443039</v>
      </c>
      <c r="C182" s="10">
        <f>E181*(_xlfn.XLOOKUP(A182,'Faiz Oranları'!$A$1:$A$8,'Faiz Oranları'!$B$1:$B$8,,-1)/366)*0.95</f>
        <v>91.790773846544937</v>
      </c>
      <c r="D182" s="10">
        <f>_xlfn.XLOOKUP(A182,'Taksit Tarihleri'!$B$2:$B$9,'Taksit Tarihleri'!$D$2:$D$9,0)</f>
        <v>0</v>
      </c>
      <c r="E182" s="10">
        <f t="shared" si="5"/>
        <v>70818.997569289582</v>
      </c>
    </row>
    <row r="183" spans="1:5" x14ac:dyDescent="0.3">
      <c r="A183" s="9">
        <v>45504</v>
      </c>
      <c r="B183" s="10">
        <f t="shared" si="4"/>
        <v>70818.997569289582</v>
      </c>
      <c r="C183" s="10">
        <f>E182*(_xlfn.XLOOKUP(A183,'Faiz Oranları'!$A$1:$A$8,'Faiz Oranları'!$B$1:$B$8,,-1)/366)*0.95</f>
        <v>91.909901216974191</v>
      </c>
      <c r="D183" s="10">
        <f>_xlfn.XLOOKUP(A183,'Taksit Tarihleri'!$B$2:$B$9,'Taksit Tarihleri'!$D$2:$D$9,0)</f>
        <v>0</v>
      </c>
      <c r="E183" s="10">
        <f t="shared" si="5"/>
        <v>70910.907470506558</v>
      </c>
    </row>
    <row r="184" spans="1:5" x14ac:dyDescent="0.3">
      <c r="A184" s="9">
        <v>45505</v>
      </c>
      <c r="B184" s="10">
        <f t="shared" si="4"/>
        <v>70910.907470506558</v>
      </c>
      <c r="C184" s="10">
        <f>E183*(_xlfn.XLOOKUP(A184,'Faiz Oranları'!$A$1:$A$8,'Faiz Oranları'!$B$1:$B$8,,-1)/366)*0.95</f>
        <v>95.710350520301233</v>
      </c>
      <c r="D184" s="10">
        <f>_xlfn.XLOOKUP(A184,'Taksit Tarihleri'!$B$2:$B$9,'Taksit Tarihleri'!$D$2:$D$9,0)</f>
        <v>39600</v>
      </c>
      <c r="E184" s="10">
        <f t="shared" si="5"/>
        <v>31406.617821026855</v>
      </c>
    </row>
    <row r="185" spans="1:5" x14ac:dyDescent="0.3">
      <c r="A185" s="9">
        <v>45506</v>
      </c>
      <c r="B185" s="10">
        <f t="shared" si="4"/>
        <v>31406.617821026855</v>
      </c>
      <c r="C185" s="10">
        <f>E184*(_xlfn.XLOOKUP(A185,'Faiz Oranları'!$A$1:$A$8,'Faiz Oranları'!$B$1:$B$8,,-1)/366)*0.95</f>
        <v>42.390353015265767</v>
      </c>
      <c r="D185" s="10">
        <f>_xlfn.XLOOKUP(A185,'Taksit Tarihleri'!$B$2:$B$9,'Taksit Tarihleri'!$D$2:$D$9,0)</f>
        <v>0</v>
      </c>
      <c r="E185" s="10">
        <f t="shared" si="5"/>
        <v>31449.008174042123</v>
      </c>
    </row>
    <row r="186" spans="1:5" x14ac:dyDescent="0.3">
      <c r="A186" s="9">
        <v>45507</v>
      </c>
      <c r="B186" s="10">
        <f t="shared" si="4"/>
        <v>31449.008174042123</v>
      </c>
      <c r="C186" s="10">
        <f>E185*(_xlfn.XLOOKUP(A186,'Faiz Oranları'!$A$1:$A$8,'Faiz Oranları'!$B$1:$B$8,,-1)/366)*0.95</f>
        <v>42.447568409772714</v>
      </c>
      <c r="D186" s="10">
        <f>_xlfn.XLOOKUP(A186,'Taksit Tarihleri'!$B$2:$B$9,'Taksit Tarihleri'!$D$2:$D$9,0)</f>
        <v>0</v>
      </c>
      <c r="E186" s="10">
        <f t="shared" si="5"/>
        <v>31491.455742451897</v>
      </c>
    </row>
    <row r="187" spans="1:5" x14ac:dyDescent="0.3">
      <c r="A187" s="9">
        <v>45508</v>
      </c>
      <c r="B187" s="10">
        <f t="shared" si="4"/>
        <v>31491.455742451897</v>
      </c>
      <c r="C187" s="10">
        <f>E186*(_xlfn.XLOOKUP(A187,'Faiz Oranları'!$A$1:$A$8,'Faiz Oranları'!$B$1:$B$8,,-1)/366)*0.95</f>
        <v>42.50486102942962</v>
      </c>
      <c r="D187" s="10">
        <f>_xlfn.XLOOKUP(A187,'Taksit Tarihleri'!$B$2:$B$9,'Taksit Tarihleri'!$D$2:$D$9,0)</f>
        <v>0</v>
      </c>
      <c r="E187" s="10">
        <f t="shared" si="5"/>
        <v>31533.960603481326</v>
      </c>
    </row>
    <row r="188" spans="1:5" x14ac:dyDescent="0.3">
      <c r="A188" s="9">
        <v>45509</v>
      </c>
      <c r="B188" s="10">
        <f t="shared" si="4"/>
        <v>31533.960603481326</v>
      </c>
      <c r="C188" s="10">
        <f>E187*(_xlfn.XLOOKUP(A188,'Faiz Oranları'!$A$1:$A$8,'Faiz Oranları'!$B$1:$B$8,,-1)/366)*0.95</f>
        <v>42.562230978469337</v>
      </c>
      <c r="D188" s="10">
        <f>_xlfn.XLOOKUP(A188,'Taksit Tarihleri'!$B$2:$B$9,'Taksit Tarihleri'!$D$2:$D$9,0)</f>
        <v>0</v>
      </c>
      <c r="E188" s="10">
        <f t="shared" si="5"/>
        <v>31576.522834459796</v>
      </c>
    </row>
    <row r="189" spans="1:5" x14ac:dyDescent="0.3">
      <c r="A189" s="9">
        <v>45510</v>
      </c>
      <c r="B189" s="10">
        <f t="shared" si="4"/>
        <v>31576.522834459796</v>
      </c>
      <c r="C189" s="10">
        <f>E188*(_xlfn.XLOOKUP(A189,'Faiz Oranları'!$A$1:$A$8,'Faiz Oranları'!$B$1:$B$8,,-1)/366)*0.95</f>
        <v>42.619678361265422</v>
      </c>
      <c r="D189" s="10">
        <f>_xlfn.XLOOKUP(A189,'Taksit Tarihleri'!$B$2:$B$9,'Taksit Tarihleri'!$D$2:$D$9,0)</f>
        <v>0</v>
      </c>
      <c r="E189" s="10">
        <f t="shared" si="5"/>
        <v>31619.142512821061</v>
      </c>
    </row>
    <row r="190" spans="1:5" x14ac:dyDescent="0.3">
      <c r="A190" s="9">
        <v>45511</v>
      </c>
      <c r="B190" s="10">
        <f t="shared" si="4"/>
        <v>31619.142512821061</v>
      </c>
      <c r="C190" s="10">
        <f>E189*(_xlfn.XLOOKUP(A190,'Faiz Oranları'!$A$1:$A$8,'Faiz Oranları'!$B$1:$B$8,,-1)/366)*0.95</f>
        <v>42.677203282332265</v>
      </c>
      <c r="D190" s="10">
        <f>_xlfn.XLOOKUP(A190,'Taksit Tarihleri'!$B$2:$B$9,'Taksit Tarihleri'!$D$2:$D$9,0)</f>
        <v>0</v>
      </c>
      <c r="E190" s="10">
        <f t="shared" si="5"/>
        <v>31661.819716103393</v>
      </c>
    </row>
    <row r="191" spans="1:5" x14ac:dyDescent="0.3">
      <c r="A191" s="9">
        <v>45512</v>
      </c>
      <c r="B191" s="10">
        <f t="shared" si="4"/>
        <v>31661.819716103393</v>
      </c>
      <c r="C191" s="10">
        <f>E190*(_xlfn.XLOOKUP(A191,'Faiz Oranları'!$A$1:$A$8,'Faiz Oranları'!$B$1:$B$8,,-1)/366)*0.95</f>
        <v>42.734805846325358</v>
      </c>
      <c r="D191" s="10">
        <f>_xlfn.XLOOKUP(A191,'Taksit Tarihleri'!$B$2:$B$9,'Taksit Tarihleri'!$D$2:$D$9,0)</f>
        <v>0</v>
      </c>
      <c r="E191" s="10">
        <f t="shared" si="5"/>
        <v>31704.554521949718</v>
      </c>
    </row>
    <row r="192" spans="1:5" x14ac:dyDescent="0.3">
      <c r="A192" s="9">
        <v>45513</v>
      </c>
      <c r="B192" s="10">
        <f t="shared" si="4"/>
        <v>31704.554521949718</v>
      </c>
      <c r="C192" s="10">
        <f>E191*(_xlfn.XLOOKUP(A192,'Faiz Oranları'!$A$1:$A$8,'Faiz Oranları'!$B$1:$B$8,,-1)/366)*0.95</f>
        <v>42.792486158041434</v>
      </c>
      <c r="D192" s="10">
        <f>_xlfn.XLOOKUP(A192,'Taksit Tarihleri'!$B$2:$B$9,'Taksit Tarihleri'!$D$2:$D$9,0)</f>
        <v>0</v>
      </c>
      <c r="E192" s="10">
        <f t="shared" si="5"/>
        <v>31747.347008107761</v>
      </c>
    </row>
    <row r="193" spans="1:5" x14ac:dyDescent="0.3">
      <c r="A193" s="9">
        <v>45514</v>
      </c>
      <c r="B193" s="10">
        <f t="shared" si="4"/>
        <v>31747.347008107761</v>
      </c>
      <c r="C193" s="10">
        <f>E192*(_xlfn.XLOOKUP(A193,'Faiz Oranları'!$A$1:$A$8,'Faiz Oranları'!$B$1:$B$8,,-1)/366)*0.95</f>
        <v>42.850244322418689</v>
      </c>
      <c r="D193" s="10">
        <f>_xlfn.XLOOKUP(A193,'Taksit Tarihleri'!$B$2:$B$9,'Taksit Tarihleri'!$D$2:$D$9,0)</f>
        <v>0</v>
      </c>
      <c r="E193" s="10">
        <f t="shared" si="5"/>
        <v>31790.197252430178</v>
      </c>
    </row>
    <row r="194" spans="1:5" x14ac:dyDescent="0.3">
      <c r="A194" s="9">
        <v>45515</v>
      </c>
      <c r="B194" s="10">
        <f t="shared" si="4"/>
        <v>31790.197252430178</v>
      </c>
      <c r="C194" s="10">
        <f>E193*(_xlfn.XLOOKUP(A194,'Faiz Oranları'!$A$1:$A$8,'Faiz Oranları'!$B$1:$B$8,,-1)/366)*0.95</f>
        <v>42.908080444536914</v>
      </c>
      <c r="D194" s="10">
        <f>_xlfn.XLOOKUP(A194,'Taksit Tarihleri'!$B$2:$B$9,'Taksit Tarihleri'!$D$2:$D$9,0)</f>
        <v>0</v>
      </c>
      <c r="E194" s="10">
        <f t="shared" si="5"/>
        <v>31833.105332874715</v>
      </c>
    </row>
    <row r="195" spans="1:5" x14ac:dyDescent="0.3">
      <c r="A195" s="9">
        <v>45516</v>
      </c>
      <c r="B195" s="10">
        <f t="shared" si="4"/>
        <v>31833.105332874715</v>
      </c>
      <c r="C195" s="10">
        <f>E194*(_xlfn.XLOOKUP(A195,'Faiz Oranları'!$A$1:$A$8,'Faiz Oranları'!$B$1:$B$8,,-1)/366)*0.95</f>
        <v>42.965994629617796</v>
      </c>
      <c r="D195" s="10">
        <f>_xlfn.XLOOKUP(A195,'Taksit Tarihleri'!$B$2:$B$9,'Taksit Tarihleri'!$D$2:$D$9,0)</f>
        <v>0</v>
      </c>
      <c r="E195" s="10">
        <f t="shared" si="5"/>
        <v>31876.071327504331</v>
      </c>
    </row>
    <row r="196" spans="1:5" x14ac:dyDescent="0.3">
      <c r="A196" s="9">
        <v>45517</v>
      </c>
      <c r="B196" s="10">
        <f t="shared" ref="B196:B251" si="6">E195</f>
        <v>31876.071327504331</v>
      </c>
      <c r="C196" s="10">
        <f>E195*(_xlfn.XLOOKUP(A196,'Faiz Oranları'!$A$1:$A$8,'Faiz Oranları'!$B$1:$B$8,,-1)/366)*0.95</f>
        <v>43.023986983024983</v>
      </c>
      <c r="D196" s="10">
        <f>_xlfn.XLOOKUP(A196,'Taksit Tarihleri'!$B$2:$B$9,'Taksit Tarihleri'!$D$2:$D$9,0)</f>
        <v>0</v>
      </c>
      <c r="E196" s="10">
        <f t="shared" ref="E196:E215" si="7">B196+C196-D196</f>
        <v>31919.095314487357</v>
      </c>
    </row>
    <row r="197" spans="1:5" x14ac:dyDescent="0.3">
      <c r="A197" s="9">
        <v>45518</v>
      </c>
      <c r="B197" s="10">
        <f t="shared" si="6"/>
        <v>31919.095314487357</v>
      </c>
      <c r="C197" s="10">
        <f>E196*(_xlfn.XLOOKUP(A197,'Faiz Oranları'!$A$1:$A$8,'Faiz Oranları'!$B$1:$B$8,,-1)/366)*0.95</f>
        <v>43.082057610264371</v>
      </c>
      <c r="D197" s="10">
        <f>_xlfn.XLOOKUP(A197,'Taksit Tarihleri'!$B$2:$B$9,'Taksit Tarihleri'!$D$2:$D$9,0)</f>
        <v>0</v>
      </c>
      <c r="E197" s="10">
        <f t="shared" si="7"/>
        <v>31962.17737209762</v>
      </c>
    </row>
    <row r="198" spans="1:5" x14ac:dyDescent="0.3">
      <c r="A198" s="9">
        <v>45519</v>
      </c>
      <c r="B198" s="10">
        <f t="shared" si="6"/>
        <v>31962.17737209762</v>
      </c>
      <c r="C198" s="10">
        <f>E197*(_xlfn.XLOOKUP(A198,'Faiz Oranları'!$A$1:$A$8,'Faiz Oranları'!$B$1:$B$8,,-1)/366)*0.95</f>
        <v>43.14020661698423</v>
      </c>
      <c r="D198" s="10">
        <f>_xlfn.XLOOKUP(A198,'Taksit Tarihleri'!$B$2:$B$9,'Taksit Tarihleri'!$D$2:$D$9,0)</f>
        <v>0</v>
      </c>
      <c r="E198" s="10">
        <f t="shared" si="7"/>
        <v>32005.317578714603</v>
      </c>
    </row>
    <row r="199" spans="1:5" x14ac:dyDescent="0.3">
      <c r="A199" s="9">
        <v>45520</v>
      </c>
      <c r="B199" s="10">
        <f t="shared" si="6"/>
        <v>32005.317578714603</v>
      </c>
      <c r="C199" s="10">
        <f>E198*(_xlfn.XLOOKUP(A199,'Faiz Oranları'!$A$1:$A$8,'Faiz Oranları'!$B$1:$B$8,,-1)/366)*0.95</f>
        <v>43.198434108975455</v>
      </c>
      <c r="D199" s="10">
        <f>_xlfn.XLOOKUP(A199,'Taksit Tarihleri'!$B$2:$B$9,'Taksit Tarihleri'!$D$2:$D$9,0)</f>
        <v>0</v>
      </c>
      <c r="E199" s="10">
        <f t="shared" si="7"/>
        <v>32048.516012823577</v>
      </c>
    </row>
    <row r="200" spans="1:5" x14ac:dyDescent="0.3">
      <c r="A200" s="9">
        <v>45521</v>
      </c>
      <c r="B200" s="10">
        <f t="shared" si="6"/>
        <v>32048.516012823577</v>
      </c>
      <c r="C200" s="10">
        <f>E199*(_xlfn.XLOOKUP(A200,'Faiz Oranları'!$A$1:$A$8,'Faiz Oranları'!$B$1:$B$8,,-1)/366)*0.95</f>
        <v>43.256740192171719</v>
      </c>
      <c r="D200" s="10">
        <f>_xlfn.XLOOKUP(A200,'Taksit Tarihleri'!$B$2:$B$9,'Taksit Tarihleri'!$D$2:$D$9,0)</f>
        <v>0</v>
      </c>
      <c r="E200" s="10">
        <f t="shared" si="7"/>
        <v>32091.77275301575</v>
      </c>
    </row>
    <row r="201" spans="1:5" x14ac:dyDescent="0.3">
      <c r="A201" s="9">
        <v>45522</v>
      </c>
      <c r="B201" s="10">
        <f t="shared" si="6"/>
        <v>32091.77275301575</v>
      </c>
      <c r="C201" s="10">
        <f>E200*(_xlfn.XLOOKUP(A201,'Faiz Oranları'!$A$1:$A$8,'Faiz Oranları'!$B$1:$B$8,,-1)/366)*0.95</f>
        <v>43.315124972649684</v>
      </c>
      <c r="D201" s="10">
        <f>_xlfn.XLOOKUP(A201,'Taksit Tarihleri'!$B$2:$B$9,'Taksit Tarihleri'!$D$2:$D$9,0)</f>
        <v>0</v>
      </c>
      <c r="E201" s="10">
        <f t="shared" si="7"/>
        <v>32135.087877988401</v>
      </c>
    </row>
    <row r="202" spans="1:5" x14ac:dyDescent="0.3">
      <c r="A202" s="9">
        <v>45523</v>
      </c>
      <c r="B202" s="10">
        <f t="shared" si="6"/>
        <v>32135.087877988401</v>
      </c>
      <c r="C202" s="10">
        <f>E201*(_xlfn.XLOOKUP(A202,'Faiz Oranları'!$A$1:$A$8,'Faiz Oranları'!$B$1:$B$8,,-1)/366)*0.95</f>
        <v>43.373588556629159</v>
      </c>
      <c r="D202" s="10">
        <f>_xlfn.XLOOKUP(A202,'Taksit Tarihleri'!$B$2:$B$9,'Taksit Tarihleri'!$D$2:$D$9,0)</f>
        <v>0</v>
      </c>
      <c r="E202" s="10">
        <f t="shared" si="7"/>
        <v>32178.461466545028</v>
      </c>
    </row>
    <row r="203" spans="1:5" x14ac:dyDescent="0.3">
      <c r="A203" s="9">
        <v>45524</v>
      </c>
      <c r="B203" s="10">
        <f t="shared" si="6"/>
        <v>32178.461466545028</v>
      </c>
      <c r="C203" s="10">
        <f>E202*(_xlfn.XLOOKUP(A203,'Faiz Oranları'!$A$1:$A$8,'Faiz Oranları'!$B$1:$B$8,,-1)/366)*0.95</f>
        <v>43.432131050473352</v>
      </c>
      <c r="D203" s="10">
        <f>_xlfn.XLOOKUP(A203,'Taksit Tarihleri'!$B$2:$B$9,'Taksit Tarihleri'!$D$2:$D$9,0)</f>
        <v>0</v>
      </c>
      <c r="E203" s="10">
        <f t="shared" si="7"/>
        <v>32221.893597595503</v>
      </c>
    </row>
    <row r="204" spans="1:5" x14ac:dyDescent="0.3">
      <c r="A204" s="9">
        <v>45525</v>
      </c>
      <c r="B204" s="10">
        <f t="shared" si="6"/>
        <v>32221.893597595503</v>
      </c>
      <c r="C204" s="10">
        <f>E203*(_xlfn.XLOOKUP(A204,'Faiz Oranları'!$A$1:$A$8,'Faiz Oranları'!$B$1:$B$8,,-1)/366)*0.95</f>
        <v>43.490752560689025</v>
      </c>
      <c r="D204" s="10">
        <f>_xlfn.XLOOKUP(A204,'Taksit Tarihleri'!$B$2:$B$9,'Taksit Tarihleri'!$D$2:$D$9,0)</f>
        <v>0</v>
      </c>
      <c r="E204" s="10">
        <f t="shared" si="7"/>
        <v>32265.384350156193</v>
      </c>
    </row>
    <row r="205" spans="1:5" x14ac:dyDescent="0.3">
      <c r="A205" s="9">
        <v>45526</v>
      </c>
      <c r="B205" s="10">
        <f t="shared" si="6"/>
        <v>32265.384350156193</v>
      </c>
      <c r="C205" s="10">
        <f>E204*(_xlfn.XLOOKUP(A205,'Faiz Oranları'!$A$1:$A$8,'Faiz Oranları'!$B$1:$B$8,,-1)/366)*0.95</f>
        <v>43.549453193926674</v>
      </c>
      <c r="D205" s="10">
        <f>_xlfn.XLOOKUP(A205,'Taksit Tarihleri'!$B$2:$B$9,'Taksit Tarihleri'!$D$2:$D$9,0)</f>
        <v>0</v>
      </c>
      <c r="E205" s="10">
        <f t="shared" si="7"/>
        <v>32308.933803350119</v>
      </c>
    </row>
    <row r="206" spans="1:5" x14ac:dyDescent="0.3">
      <c r="A206" s="9">
        <v>45527</v>
      </c>
      <c r="B206" s="10">
        <f t="shared" si="6"/>
        <v>32308.933803350119</v>
      </c>
      <c r="C206" s="10">
        <f>E205*(_xlfn.XLOOKUP(A206,'Faiz Oranları'!$A$1:$A$8,'Faiz Oranları'!$B$1:$B$8,,-1)/366)*0.95</f>
        <v>43.608233056980772</v>
      </c>
      <c r="D206" s="10">
        <f>_xlfn.XLOOKUP(A206,'Taksit Tarihleri'!$B$2:$B$9,'Taksit Tarihleri'!$D$2:$D$9,0)</f>
        <v>0</v>
      </c>
      <c r="E206" s="10">
        <f t="shared" si="7"/>
        <v>32352.5420364071</v>
      </c>
    </row>
    <row r="207" spans="1:5" x14ac:dyDescent="0.3">
      <c r="A207" s="9">
        <v>45528</v>
      </c>
      <c r="B207" s="10">
        <f t="shared" si="6"/>
        <v>32352.5420364071</v>
      </c>
      <c r="C207" s="10">
        <f>E206*(_xlfn.XLOOKUP(A207,'Faiz Oranları'!$A$1:$A$8,'Faiz Oranları'!$B$1:$B$8,,-1)/366)*0.95</f>
        <v>43.667092256789921</v>
      </c>
      <c r="D207" s="10">
        <f>_xlfn.XLOOKUP(A207,'Taksit Tarihleri'!$B$2:$B$9,'Taksit Tarihleri'!$D$2:$D$9,0)</f>
        <v>0</v>
      </c>
      <c r="E207" s="10">
        <f t="shared" si="7"/>
        <v>32396.20912866389</v>
      </c>
    </row>
    <row r="208" spans="1:5" x14ac:dyDescent="0.3">
      <c r="A208" s="9">
        <v>45529</v>
      </c>
      <c r="B208" s="10">
        <f t="shared" si="6"/>
        <v>32396.20912866389</v>
      </c>
      <c r="C208" s="10">
        <f>E207*(_xlfn.XLOOKUP(A208,'Faiz Oranları'!$A$1:$A$8,'Faiz Oranları'!$B$1:$B$8,,-1)/366)*0.95</f>
        <v>43.72603090043706</v>
      </c>
      <c r="D208" s="10">
        <f>_xlfn.XLOOKUP(A208,'Taksit Tarihleri'!$B$2:$B$9,'Taksit Tarihleri'!$D$2:$D$9,0)</f>
        <v>0</v>
      </c>
      <c r="E208" s="10">
        <f t="shared" si="7"/>
        <v>32439.935159564327</v>
      </c>
    </row>
    <row r="209" spans="1:5" x14ac:dyDescent="0.3">
      <c r="A209" s="9">
        <v>45530</v>
      </c>
      <c r="B209" s="10">
        <f t="shared" si="6"/>
        <v>32439.935159564327</v>
      </c>
      <c r="C209" s="10">
        <f>E208*(_xlfn.XLOOKUP(A209,'Faiz Oranları'!$A$1:$A$8,'Faiz Oranları'!$B$1:$B$8,,-1)/366)*0.95</f>
        <v>43.785049095149681</v>
      </c>
      <c r="D209" s="10">
        <f>_xlfn.XLOOKUP(A209,'Taksit Tarihleri'!$B$2:$B$9,'Taksit Tarihleri'!$D$2:$D$9,0)</f>
        <v>0</v>
      </c>
      <c r="E209" s="10">
        <f t="shared" si="7"/>
        <v>32483.720208659477</v>
      </c>
    </row>
    <row r="210" spans="1:5" x14ac:dyDescent="0.3">
      <c r="A210" s="9">
        <v>45531</v>
      </c>
      <c r="B210" s="10">
        <f t="shared" si="6"/>
        <v>32483.720208659477</v>
      </c>
      <c r="C210" s="10">
        <f>E209*(_xlfn.XLOOKUP(A210,'Faiz Oranları'!$A$1:$A$8,'Faiz Oranları'!$B$1:$B$8,,-1)/366)*0.95</f>
        <v>43.844146948299958</v>
      </c>
      <c r="D210" s="10">
        <f>_xlfn.XLOOKUP(A210,'Taksit Tarihleri'!$B$2:$B$9,'Taksit Tarihleri'!$D$2:$D$9,0)</f>
        <v>0</v>
      </c>
      <c r="E210" s="10">
        <f t="shared" si="7"/>
        <v>32527.564355607778</v>
      </c>
    </row>
    <row r="211" spans="1:5" x14ac:dyDescent="0.3">
      <c r="A211" s="9">
        <v>45532</v>
      </c>
      <c r="B211" s="10">
        <f t="shared" si="6"/>
        <v>32527.564355607778</v>
      </c>
      <c r="C211" s="10">
        <f>E210*(_xlfn.XLOOKUP(A211,'Faiz Oranları'!$A$1:$A$8,'Faiz Oranları'!$B$1:$B$8,,-1)/366)*0.95</f>
        <v>43.903324567405051</v>
      </c>
      <c r="D211" s="10">
        <f>_xlfn.XLOOKUP(A211,'Taksit Tarihleri'!$B$2:$B$9,'Taksit Tarihleri'!$D$2:$D$9,0)</f>
        <v>0</v>
      </c>
      <c r="E211" s="10">
        <f t="shared" si="7"/>
        <v>32571.467680175181</v>
      </c>
    </row>
    <row r="212" spans="1:5" x14ac:dyDescent="0.3">
      <c r="A212" s="9">
        <v>45533</v>
      </c>
      <c r="B212" s="10">
        <f t="shared" si="6"/>
        <v>32571.467680175181</v>
      </c>
      <c r="C212" s="10">
        <f>E211*(_xlfn.XLOOKUP(A212,'Faiz Oranları'!$A$1:$A$8,'Faiz Oranları'!$B$1:$B$8,,-1)/366)*0.95</f>
        <v>43.962582060127168</v>
      </c>
      <c r="D212" s="10">
        <f>_xlfn.XLOOKUP(A212,'Taksit Tarihleri'!$B$2:$B$9,'Taksit Tarihleri'!$D$2:$D$9,0)</f>
        <v>0</v>
      </c>
      <c r="E212" s="10">
        <f t="shared" si="7"/>
        <v>32615.43026223531</v>
      </c>
    </row>
    <row r="213" spans="1:5" x14ac:dyDescent="0.3">
      <c r="A213" s="9">
        <v>45534</v>
      </c>
      <c r="B213" s="10">
        <f t="shared" si="6"/>
        <v>32615.43026223531</v>
      </c>
      <c r="C213" s="10">
        <f>E212*(_xlfn.XLOOKUP(A213,'Faiz Oranları'!$A$1:$A$8,'Faiz Oranları'!$B$1:$B$8,,-1)/366)*0.95</f>
        <v>44.021919534273906</v>
      </c>
      <c r="D213" s="10">
        <f>_xlfn.XLOOKUP(A213,'Taksit Tarihleri'!$B$2:$B$9,'Taksit Tarihleri'!$D$2:$D$9,0)</f>
        <v>0</v>
      </c>
      <c r="E213" s="10">
        <f t="shared" si="7"/>
        <v>32659.452181769582</v>
      </c>
    </row>
    <row r="214" spans="1:5" x14ac:dyDescent="0.3">
      <c r="A214" s="9">
        <v>45535</v>
      </c>
      <c r="B214" s="10">
        <f t="shared" si="6"/>
        <v>32659.452181769582</v>
      </c>
      <c r="C214" s="10">
        <f>E213*(_xlfn.XLOOKUP(A214,'Faiz Oranları'!$A$1:$A$8,'Faiz Oranları'!$B$1:$B$8,,-1)/366)*0.95</f>
        <v>44.081337097798297</v>
      </c>
      <c r="D214" s="10">
        <f>_xlfn.XLOOKUP(A214,'Taksit Tarihleri'!$B$2:$B$9,'Taksit Tarihleri'!$D$2:$D$9,0)</f>
        <v>0</v>
      </c>
      <c r="E214" s="10">
        <f t="shared" si="7"/>
        <v>32703.533518867382</v>
      </c>
    </row>
    <row r="215" spans="1:5" x14ac:dyDescent="0.3">
      <c r="A215" s="9">
        <v>45536</v>
      </c>
      <c r="B215" s="10">
        <f t="shared" si="6"/>
        <v>32703.533518867382</v>
      </c>
      <c r="C215" s="10">
        <f>E214*(_xlfn.XLOOKUP(A215,'Faiz Oranları'!$A$1:$A$8,'Faiz Oranları'!$B$1:$B$8,,-1)/366)*0.95</f>
        <v>45.838559276445281</v>
      </c>
      <c r="D215" s="10">
        <f>_xlfn.XLOOKUP(A215,'Taksit Tarihleri'!$B$2:$B$9,'Taksit Tarihleri'!$D$2:$D$9,0)</f>
        <v>39600</v>
      </c>
      <c r="E215" s="10">
        <f t="shared" si="7"/>
        <v>-6850.6279218561722</v>
      </c>
    </row>
    <row r="216" spans="1:5" x14ac:dyDescent="0.3">
      <c r="A216" s="6"/>
    </row>
    <row r="217" spans="1:5" x14ac:dyDescent="0.3">
      <c r="A217" s="6"/>
    </row>
    <row r="218" spans="1:5" x14ac:dyDescent="0.3">
      <c r="A218" s="6"/>
    </row>
    <row r="219" spans="1:5" x14ac:dyDescent="0.3">
      <c r="A219" s="6"/>
    </row>
    <row r="220" spans="1:5" x14ac:dyDescent="0.3">
      <c r="A220" s="6"/>
    </row>
    <row r="221" spans="1:5" x14ac:dyDescent="0.3">
      <c r="A221" s="6"/>
    </row>
    <row r="222" spans="1:5" x14ac:dyDescent="0.3">
      <c r="A222" s="6"/>
    </row>
    <row r="223" spans="1:5" x14ac:dyDescent="0.3">
      <c r="A223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1C38B-ADC3-413C-8B3A-1F57FE5C53F2}">
  <dimension ref="A1:E223"/>
  <sheetViews>
    <sheetView tabSelected="1" workbookViewId="0">
      <selection activeCell="R8" sqref="R8"/>
    </sheetView>
  </sheetViews>
  <sheetFormatPr defaultRowHeight="14.4" x14ac:dyDescent="0.3"/>
  <cols>
    <col min="1" max="5" width="14.109375" customWidth="1"/>
  </cols>
  <sheetData>
    <row r="1" spans="1:5" x14ac:dyDescent="0.3">
      <c r="A1" s="11" t="s">
        <v>11</v>
      </c>
      <c r="B1" s="11" t="s">
        <v>12</v>
      </c>
      <c r="C1" s="11" t="s">
        <v>18</v>
      </c>
      <c r="D1" s="11" t="s">
        <v>13</v>
      </c>
      <c r="E1" s="11" t="s">
        <v>14</v>
      </c>
    </row>
    <row r="2" spans="1:5" x14ac:dyDescent="0.3">
      <c r="A2" s="9">
        <v>45323</v>
      </c>
      <c r="B2" s="10">
        <f>Data!B21</f>
        <v>296582</v>
      </c>
      <c r="C2" s="10">
        <v>0</v>
      </c>
      <c r="D2" s="10">
        <f>_xlfn.XLOOKUP(A2,'Taksit Tarihleri'!$B$2:$B$9,'Taksit Tarihleri'!$D$2:$D$9,0)</f>
        <v>59825.700000000004</v>
      </c>
      <c r="E2" s="10">
        <f>B2+C2-D2</f>
        <v>236756.3</v>
      </c>
    </row>
    <row r="3" spans="1:5" x14ac:dyDescent="0.3">
      <c r="A3" s="9">
        <v>45324</v>
      </c>
      <c r="B3" s="10">
        <f>E2</f>
        <v>236756.3</v>
      </c>
      <c r="C3" s="10">
        <f>E2*Data!$B$13</f>
        <v>245.8125519125683</v>
      </c>
      <c r="D3" s="10">
        <f>_xlfn.XLOOKUP(A3,'Taksit Tarihleri'!$B$2:$B$9,'Taksit Tarihleri'!$D$2:$D$9,0)</f>
        <v>0</v>
      </c>
      <c r="E3" s="10">
        <f>B3+C3-D3</f>
        <v>237002.11255191255</v>
      </c>
    </row>
    <row r="4" spans="1:5" x14ac:dyDescent="0.3">
      <c r="A4" s="9">
        <v>45325</v>
      </c>
      <c r="B4" s="10">
        <f t="shared" ref="B4:B31" si="0">E3</f>
        <v>237002.11255191255</v>
      </c>
      <c r="C4" s="10">
        <f>E3*Data!$B$13</f>
        <v>246.06776713040099</v>
      </c>
      <c r="D4" s="10">
        <f>_xlfn.XLOOKUP(A4,'Taksit Tarihleri'!$B$2:$B$9,'Taksit Tarihleri'!$D$2:$D$9,0)</f>
        <v>0</v>
      </c>
      <c r="E4" s="10">
        <f t="shared" ref="E4:E31" si="1">B4+C4-D4</f>
        <v>237248.18031904296</v>
      </c>
    </row>
    <row r="5" spans="1:5" x14ac:dyDescent="0.3">
      <c r="A5" s="9">
        <v>45326</v>
      </c>
      <c r="B5" s="10">
        <f t="shared" si="0"/>
        <v>237248.18031904296</v>
      </c>
      <c r="C5" s="10">
        <f>E4*Data!$B$13</f>
        <v>246.32324732578232</v>
      </c>
      <c r="D5" s="10">
        <f>_xlfn.XLOOKUP(A5,'Taksit Tarihleri'!$B$2:$B$9,'Taksit Tarihleri'!$D$2:$D$9,0)</f>
        <v>0</v>
      </c>
      <c r="E5" s="10">
        <f t="shared" si="1"/>
        <v>237494.50356636874</v>
      </c>
    </row>
    <row r="6" spans="1:5" x14ac:dyDescent="0.3">
      <c r="A6" s="9">
        <v>45327</v>
      </c>
      <c r="B6" s="10">
        <f t="shared" si="0"/>
        <v>237494.50356636874</v>
      </c>
      <c r="C6" s="10">
        <f>E5*Data!$B$13</f>
        <v>246.57899277382546</v>
      </c>
      <c r="D6" s="10">
        <f>_xlfn.XLOOKUP(A6,'Taksit Tarihleri'!$B$2:$B$9,'Taksit Tarihleri'!$D$2:$D$9,0)</f>
        <v>0</v>
      </c>
      <c r="E6" s="10">
        <f t="shared" si="1"/>
        <v>237741.08255914258</v>
      </c>
    </row>
    <row r="7" spans="1:5" x14ac:dyDescent="0.3">
      <c r="A7" s="9">
        <v>45328</v>
      </c>
      <c r="B7" s="10">
        <f t="shared" si="0"/>
        <v>237741.08255914258</v>
      </c>
      <c r="C7" s="10">
        <f>E6*Data!$B$13</f>
        <v>246.83500374992946</v>
      </c>
      <c r="D7" s="10">
        <f>_xlfn.XLOOKUP(A7,'Taksit Tarihleri'!$B$2:$B$9,'Taksit Tarihleri'!$D$2:$D$9,0)</f>
        <v>0</v>
      </c>
      <c r="E7" s="10">
        <f t="shared" si="1"/>
        <v>237987.91756289251</v>
      </c>
    </row>
    <row r="8" spans="1:5" x14ac:dyDescent="0.3">
      <c r="A8" s="9">
        <v>45329</v>
      </c>
      <c r="B8" s="10">
        <f t="shared" si="0"/>
        <v>237987.91756289251</v>
      </c>
      <c r="C8" s="10">
        <f>E7*Data!$B$13</f>
        <v>247.09128052977911</v>
      </c>
      <c r="D8" s="10">
        <f>_xlfn.XLOOKUP(A8,'Taksit Tarihleri'!$B$2:$B$9,'Taksit Tarihleri'!$D$2:$D$9,0)</f>
        <v>0</v>
      </c>
      <c r="E8" s="10">
        <f t="shared" si="1"/>
        <v>238235.00884342229</v>
      </c>
    </row>
    <row r="9" spans="1:5" x14ac:dyDescent="0.3">
      <c r="A9" s="9">
        <v>45330</v>
      </c>
      <c r="B9" s="10">
        <f t="shared" si="0"/>
        <v>238235.00884342229</v>
      </c>
      <c r="C9" s="10">
        <f>E8*Data!$B$13</f>
        <v>247.34782338934554</v>
      </c>
      <c r="D9" s="10">
        <f>_xlfn.XLOOKUP(A9,'Taksit Tarihleri'!$B$2:$B$9,'Taksit Tarihleri'!$D$2:$D$9,0)</f>
        <v>0</v>
      </c>
      <c r="E9" s="10">
        <f t="shared" si="1"/>
        <v>238482.35666681163</v>
      </c>
    </row>
    <row r="10" spans="1:5" x14ac:dyDescent="0.3">
      <c r="A10" s="9">
        <v>45331</v>
      </c>
      <c r="B10" s="10">
        <f t="shared" si="0"/>
        <v>238482.35666681163</v>
      </c>
      <c r="C10" s="10">
        <f>E9*Data!$B$13</f>
        <v>247.60463260488638</v>
      </c>
      <c r="D10" s="10">
        <f>_xlfn.XLOOKUP(A10,'Taksit Tarihleri'!$B$2:$B$9,'Taksit Tarihleri'!$D$2:$D$9,0)</f>
        <v>0</v>
      </c>
      <c r="E10" s="10">
        <f t="shared" si="1"/>
        <v>238729.96129941652</v>
      </c>
    </row>
    <row r="11" spans="1:5" x14ac:dyDescent="0.3">
      <c r="A11" s="9">
        <v>45332</v>
      </c>
      <c r="B11" s="10">
        <f t="shared" si="0"/>
        <v>238729.96129941652</v>
      </c>
      <c r="C11" s="10">
        <f>E10*Data!$B$13</f>
        <v>247.86170845294612</v>
      </c>
      <c r="D11" s="10">
        <f>_xlfn.XLOOKUP(A11,'Taksit Tarihleri'!$B$2:$B$9,'Taksit Tarihleri'!$D$2:$D$9,0)</f>
        <v>0</v>
      </c>
      <c r="E11" s="10">
        <f t="shared" si="1"/>
        <v>238977.82300786948</v>
      </c>
    </row>
    <row r="12" spans="1:5" x14ac:dyDescent="0.3">
      <c r="A12" s="9">
        <v>45333</v>
      </c>
      <c r="B12" s="10">
        <f t="shared" si="0"/>
        <v>238977.82300786948</v>
      </c>
      <c r="C12" s="10">
        <f>E11*Data!$B$13</f>
        <v>248.11905121035628</v>
      </c>
      <c r="D12" s="10">
        <f>_xlfn.XLOOKUP(A12,'Taksit Tarihleri'!$B$2:$B$9,'Taksit Tarihleri'!$D$2:$D$9,0)</f>
        <v>0</v>
      </c>
      <c r="E12" s="10">
        <f t="shared" si="1"/>
        <v>239225.94205907983</v>
      </c>
    </row>
    <row r="13" spans="1:5" x14ac:dyDescent="0.3">
      <c r="A13" s="9">
        <v>45334</v>
      </c>
      <c r="B13" s="10">
        <f t="shared" si="0"/>
        <v>239225.94205907983</v>
      </c>
      <c r="C13" s="10">
        <f>E12*Data!$B$13</f>
        <v>248.37666115423588</v>
      </c>
      <c r="D13" s="10">
        <f>_xlfn.XLOOKUP(A13,'Taksit Tarihleri'!$B$2:$B$9,'Taksit Tarihleri'!$D$2:$D$9,0)</f>
        <v>0</v>
      </c>
      <c r="E13" s="10">
        <f t="shared" si="1"/>
        <v>239474.31872023406</v>
      </c>
    </row>
    <row r="14" spans="1:5" x14ac:dyDescent="0.3">
      <c r="A14" s="9">
        <v>45335</v>
      </c>
      <c r="B14" s="10">
        <f t="shared" si="0"/>
        <v>239474.31872023406</v>
      </c>
      <c r="C14" s="10">
        <f>E13*Data!$B$13</f>
        <v>248.63453856199166</v>
      </c>
      <c r="D14" s="10">
        <f>_xlfn.XLOOKUP(A14,'Taksit Tarihleri'!$B$2:$B$9,'Taksit Tarihleri'!$D$2:$D$9,0)</f>
        <v>0</v>
      </c>
      <c r="E14" s="10">
        <f t="shared" si="1"/>
        <v>239722.95325879604</v>
      </c>
    </row>
    <row r="15" spans="1:5" x14ac:dyDescent="0.3">
      <c r="A15" s="9">
        <v>45336</v>
      </c>
      <c r="B15" s="10">
        <f t="shared" si="0"/>
        <v>239722.95325879604</v>
      </c>
      <c r="C15" s="10">
        <f>E14*Data!$B$13</f>
        <v>248.89268371131828</v>
      </c>
      <c r="D15" s="10">
        <f>_xlfn.XLOOKUP(A15,'Taksit Tarihleri'!$B$2:$B$9,'Taksit Tarihleri'!$D$2:$D$9,0)</f>
        <v>0</v>
      </c>
      <c r="E15" s="10">
        <f t="shared" si="1"/>
        <v>239971.84594250735</v>
      </c>
    </row>
    <row r="16" spans="1:5" x14ac:dyDescent="0.3">
      <c r="A16" s="9">
        <v>45337</v>
      </c>
      <c r="B16" s="10">
        <f t="shared" si="0"/>
        <v>239971.84594250735</v>
      </c>
      <c r="C16" s="10">
        <f>E15*Data!$B$13</f>
        <v>249.15109688019888</v>
      </c>
      <c r="D16" s="10">
        <f>_xlfn.XLOOKUP(A16,'Taksit Tarihleri'!$B$2:$B$9,'Taksit Tarihleri'!$D$2:$D$9,0)</f>
        <v>0</v>
      </c>
      <c r="E16" s="10">
        <f t="shared" si="1"/>
        <v>240220.99703938756</v>
      </c>
    </row>
    <row r="17" spans="1:5" x14ac:dyDescent="0.3">
      <c r="A17" s="9">
        <v>45338</v>
      </c>
      <c r="B17" s="10">
        <f t="shared" si="0"/>
        <v>240220.99703938756</v>
      </c>
      <c r="C17" s="10">
        <f>E16*Data!$B$13</f>
        <v>249.40977834690511</v>
      </c>
      <c r="D17" s="10">
        <f>_xlfn.XLOOKUP(A17,'Taksit Tarihleri'!$B$2:$B$9,'Taksit Tarihleri'!$D$2:$D$9,0)</f>
        <v>0</v>
      </c>
      <c r="E17" s="10">
        <f t="shared" si="1"/>
        <v>240470.40681773447</v>
      </c>
    </row>
    <row r="18" spans="1:5" x14ac:dyDescent="0.3">
      <c r="A18" s="9">
        <v>45339</v>
      </c>
      <c r="B18" s="10">
        <f t="shared" si="0"/>
        <v>240470.40681773447</v>
      </c>
      <c r="C18" s="10">
        <f>E17*Data!$B$13</f>
        <v>249.66872838999754</v>
      </c>
      <c r="D18" s="10">
        <f>_xlfn.XLOOKUP(A18,'Taksit Tarihleri'!$B$2:$B$9,'Taksit Tarihleri'!$D$2:$D$9,0)</f>
        <v>0</v>
      </c>
      <c r="E18" s="10">
        <f t="shared" si="1"/>
        <v>240720.07554612448</v>
      </c>
    </row>
    <row r="19" spans="1:5" x14ac:dyDescent="0.3">
      <c r="A19" s="9">
        <v>45340</v>
      </c>
      <c r="B19" s="10">
        <f t="shared" si="0"/>
        <v>240720.07554612448</v>
      </c>
      <c r="C19" s="10">
        <f>E18*Data!$B$13</f>
        <v>249.92794728832598</v>
      </c>
      <c r="D19" s="10">
        <f>_xlfn.XLOOKUP(A19,'Taksit Tarihleri'!$B$2:$B$9,'Taksit Tarihleri'!$D$2:$D$9,0)</f>
        <v>0</v>
      </c>
      <c r="E19" s="10">
        <f t="shared" si="1"/>
        <v>240970.00349341281</v>
      </c>
    </row>
    <row r="20" spans="1:5" x14ac:dyDescent="0.3">
      <c r="A20" s="9">
        <v>45341</v>
      </c>
      <c r="B20" s="10">
        <f t="shared" si="0"/>
        <v>240970.00349341281</v>
      </c>
      <c r="C20" s="10">
        <f>E19*Data!$B$13</f>
        <v>250.18743532102968</v>
      </c>
      <c r="D20" s="10">
        <f>_xlfn.XLOOKUP(A20,'Taksit Tarihleri'!$B$2:$B$9,'Taksit Tarihleri'!$D$2:$D$9,0)</f>
        <v>0</v>
      </c>
      <c r="E20" s="10">
        <f t="shared" si="1"/>
        <v>241220.19092873385</v>
      </c>
    </row>
    <row r="21" spans="1:5" x14ac:dyDescent="0.3">
      <c r="A21" s="9">
        <v>45342</v>
      </c>
      <c r="B21" s="10">
        <f t="shared" si="0"/>
        <v>241220.19092873385</v>
      </c>
      <c r="C21" s="10">
        <f>E20*Data!$B$13</f>
        <v>250.44719276753787</v>
      </c>
      <c r="D21" s="10">
        <f>_xlfn.XLOOKUP(A21,'Taksit Tarihleri'!$B$2:$B$9,'Taksit Tarihleri'!$D$2:$D$9,0)</f>
        <v>0</v>
      </c>
      <c r="E21" s="10">
        <f t="shared" si="1"/>
        <v>241470.6381215014</v>
      </c>
    </row>
    <row r="22" spans="1:5" x14ac:dyDescent="0.3">
      <c r="A22" s="9">
        <v>45343</v>
      </c>
      <c r="B22" s="10">
        <f t="shared" si="0"/>
        <v>241470.6381215014</v>
      </c>
      <c r="C22" s="10">
        <f>E21*Data!$B$13</f>
        <v>250.70721990756977</v>
      </c>
      <c r="D22" s="10">
        <f>_xlfn.XLOOKUP(A22,'Taksit Tarihleri'!$B$2:$B$9,'Taksit Tarihleri'!$D$2:$D$9,0)</f>
        <v>0</v>
      </c>
      <c r="E22" s="10">
        <f t="shared" si="1"/>
        <v>241721.34534140897</v>
      </c>
    </row>
    <row r="23" spans="1:5" x14ac:dyDescent="0.3">
      <c r="A23" s="9">
        <v>45344</v>
      </c>
      <c r="B23" s="10">
        <f t="shared" si="0"/>
        <v>241721.34534140897</v>
      </c>
      <c r="C23" s="10">
        <f>E22*Data!$B$13</f>
        <v>250.967517021135</v>
      </c>
      <c r="D23" s="10">
        <f>_xlfn.XLOOKUP(A23,'Taksit Tarihleri'!$B$2:$B$9,'Taksit Tarihleri'!$D$2:$D$9,0)</f>
        <v>0</v>
      </c>
      <c r="E23" s="10">
        <f t="shared" si="1"/>
        <v>241972.31285843012</v>
      </c>
    </row>
    <row r="24" spans="1:5" x14ac:dyDescent="0.3">
      <c r="A24" s="9">
        <v>45345</v>
      </c>
      <c r="B24" s="10">
        <f t="shared" si="0"/>
        <v>241972.31285843012</v>
      </c>
      <c r="C24" s="10">
        <f>E23*Data!$B$13</f>
        <v>251.228084388534</v>
      </c>
      <c r="D24" s="10">
        <f>_xlfn.XLOOKUP(A24,'Taksit Tarihleri'!$B$2:$B$9,'Taksit Tarihleri'!$D$2:$D$9,0)</f>
        <v>0</v>
      </c>
      <c r="E24" s="10">
        <f t="shared" si="1"/>
        <v>242223.54094281865</v>
      </c>
    </row>
    <row r="25" spans="1:5" x14ac:dyDescent="0.3">
      <c r="A25" s="9">
        <v>45346</v>
      </c>
      <c r="B25" s="10">
        <f t="shared" si="0"/>
        <v>242223.54094281865</v>
      </c>
      <c r="C25" s="10">
        <f>E24*Data!$B$13</f>
        <v>251.48892229035818</v>
      </c>
      <c r="D25" s="10">
        <f>_xlfn.XLOOKUP(A25,'Taksit Tarihleri'!$B$2:$B$9,'Taksit Tarihleri'!$D$2:$D$9,0)</f>
        <v>0</v>
      </c>
      <c r="E25" s="10">
        <f t="shared" si="1"/>
        <v>242475.02986510901</v>
      </c>
    </row>
    <row r="26" spans="1:5" x14ac:dyDescent="0.3">
      <c r="A26" s="9">
        <v>45347</v>
      </c>
      <c r="B26" s="10">
        <f t="shared" si="0"/>
        <v>242475.02986510901</v>
      </c>
      <c r="C26" s="10">
        <f>E25*Data!$B$13</f>
        <v>251.75003100749024</v>
      </c>
      <c r="D26" s="10">
        <f>_xlfn.XLOOKUP(A26,'Taksit Tarihleri'!$B$2:$B$9,'Taksit Tarihleri'!$D$2:$D$9,0)</f>
        <v>0</v>
      </c>
      <c r="E26" s="10">
        <f t="shared" si="1"/>
        <v>242726.7798961165</v>
      </c>
    </row>
    <row r="27" spans="1:5" x14ac:dyDescent="0.3">
      <c r="A27" s="9">
        <v>45348</v>
      </c>
      <c r="B27" s="10">
        <f t="shared" si="0"/>
        <v>242726.7798961165</v>
      </c>
      <c r="C27" s="10">
        <f>E26*Data!$B$13</f>
        <v>252.01141082110456</v>
      </c>
      <c r="D27" s="10">
        <f>_xlfn.XLOOKUP(A27,'Taksit Tarihleri'!$B$2:$B$9,'Taksit Tarihleri'!$D$2:$D$9,0)</f>
        <v>0</v>
      </c>
      <c r="E27" s="10">
        <f t="shared" si="1"/>
        <v>242978.79130693761</v>
      </c>
    </row>
    <row r="28" spans="1:5" x14ac:dyDescent="0.3">
      <c r="A28" s="9">
        <v>45349</v>
      </c>
      <c r="B28" s="10">
        <f t="shared" si="0"/>
        <v>242978.79130693761</v>
      </c>
      <c r="C28" s="10">
        <f>E27*Data!$B$13</f>
        <v>252.27306201266745</v>
      </c>
      <c r="D28" s="10">
        <f>_xlfn.XLOOKUP(A28,'Taksit Tarihleri'!$B$2:$B$9,'Taksit Tarihleri'!$D$2:$D$9,0)</f>
        <v>0</v>
      </c>
      <c r="E28" s="10">
        <f t="shared" si="1"/>
        <v>243231.06436895026</v>
      </c>
    </row>
    <row r="29" spans="1:5" x14ac:dyDescent="0.3">
      <c r="A29" s="9">
        <v>45350</v>
      </c>
      <c r="B29" s="10">
        <f t="shared" si="0"/>
        <v>243231.06436895026</v>
      </c>
      <c r="C29" s="10">
        <f>E28*Data!$B$13</f>
        <v>252.53498486393744</v>
      </c>
      <c r="D29" s="10">
        <f>_xlfn.XLOOKUP(A29,'Taksit Tarihleri'!$B$2:$B$9,'Taksit Tarihleri'!$D$2:$D$9,0)</f>
        <v>0</v>
      </c>
      <c r="E29" s="10">
        <f t="shared" si="1"/>
        <v>243483.59935381421</v>
      </c>
    </row>
    <row r="30" spans="1:5" x14ac:dyDescent="0.3">
      <c r="A30" s="9">
        <v>45351</v>
      </c>
      <c r="B30" s="10">
        <f t="shared" si="0"/>
        <v>243483.59935381421</v>
      </c>
      <c r="C30" s="10">
        <f>E29*Data!$B$13</f>
        <v>252.79717965696557</v>
      </c>
      <c r="D30" s="10">
        <f>_xlfn.XLOOKUP(A30,'Taksit Tarihleri'!$B$2:$B$9,'Taksit Tarihleri'!$D$2:$D$9,0)</f>
        <v>0</v>
      </c>
      <c r="E30" s="10">
        <f t="shared" si="1"/>
        <v>243736.39653347118</v>
      </c>
    </row>
    <row r="31" spans="1:5" x14ac:dyDescent="0.3">
      <c r="A31" s="9">
        <v>45352</v>
      </c>
      <c r="B31" s="10">
        <f t="shared" si="0"/>
        <v>243736.39653347118</v>
      </c>
      <c r="C31" s="10">
        <f>E30*Data!$B$13</f>
        <v>253.05964667409577</v>
      </c>
      <c r="D31" s="10">
        <f>_xlfn.XLOOKUP(A31,'Taksit Tarihleri'!$B$2:$B$9,'Taksit Tarihleri'!$D$2:$D$9,0)</f>
        <v>39600</v>
      </c>
      <c r="E31" s="10">
        <f t="shared" si="1"/>
        <v>204389.45618014527</v>
      </c>
    </row>
    <row r="32" spans="1:5" x14ac:dyDescent="0.3">
      <c r="A32" s="9">
        <v>45353</v>
      </c>
      <c r="B32" s="10">
        <f t="shared" ref="B32:B95" si="2">E31</f>
        <v>204389.45618014527</v>
      </c>
      <c r="C32" s="10">
        <f>E31*Data!$B$13</f>
        <v>212.20763209960438</v>
      </c>
      <c r="D32" s="10">
        <f>_xlfn.XLOOKUP(A32,'Taksit Tarihleri'!$B$2:$B$9,'Taksit Tarihleri'!$D$2:$D$9,0)</f>
        <v>0</v>
      </c>
      <c r="E32" s="10">
        <f t="shared" ref="E32:E95" si="3">B32+C32-D32</f>
        <v>204601.66381224486</v>
      </c>
    </row>
    <row r="33" spans="1:5" x14ac:dyDescent="0.3">
      <c r="A33" s="9">
        <v>45354</v>
      </c>
      <c r="B33" s="10">
        <f t="shared" si="2"/>
        <v>204601.66381224486</v>
      </c>
      <c r="C33" s="10">
        <f>E32*Data!$B$13</f>
        <v>212.42795696353292</v>
      </c>
      <c r="D33" s="10">
        <f>_xlfn.XLOOKUP(A33,'Taksit Tarihleri'!$B$2:$B$9,'Taksit Tarihleri'!$D$2:$D$9,0)</f>
        <v>0</v>
      </c>
      <c r="E33" s="10">
        <f t="shared" si="3"/>
        <v>204814.0917692084</v>
      </c>
    </row>
    <row r="34" spans="1:5" x14ac:dyDescent="0.3">
      <c r="A34" s="9">
        <v>45355</v>
      </c>
      <c r="B34" s="10">
        <f t="shared" si="2"/>
        <v>204814.0917692084</v>
      </c>
      <c r="C34" s="10">
        <f>E33*Data!$B$13</f>
        <v>212.64851058005243</v>
      </c>
      <c r="D34" s="10">
        <f>_xlfn.XLOOKUP(A34,'Taksit Tarihleri'!$B$2:$B$9,'Taksit Tarihleri'!$D$2:$D$9,0)</f>
        <v>0</v>
      </c>
      <c r="E34" s="10">
        <f t="shared" si="3"/>
        <v>205026.74027978844</v>
      </c>
    </row>
    <row r="35" spans="1:5" x14ac:dyDescent="0.3">
      <c r="A35" s="9">
        <v>45356</v>
      </c>
      <c r="B35" s="10">
        <f t="shared" si="2"/>
        <v>205026.74027978844</v>
      </c>
      <c r="C35" s="10">
        <f>E34*Data!$B$13</f>
        <v>212.8692931866656</v>
      </c>
      <c r="D35" s="10">
        <f>_xlfn.XLOOKUP(A35,'Taksit Tarihleri'!$B$2:$B$9,'Taksit Tarihleri'!$D$2:$D$9,0)</f>
        <v>0</v>
      </c>
      <c r="E35" s="10">
        <f t="shared" si="3"/>
        <v>205239.60957297511</v>
      </c>
    </row>
    <row r="36" spans="1:5" x14ac:dyDescent="0.3">
      <c r="A36" s="9">
        <v>45357</v>
      </c>
      <c r="B36" s="10">
        <f t="shared" si="2"/>
        <v>205239.60957297511</v>
      </c>
      <c r="C36" s="10">
        <f>E35*Data!$B$13</f>
        <v>213.09030502112171</v>
      </c>
      <c r="D36" s="10">
        <f>_xlfn.XLOOKUP(A36,'Taksit Tarihleri'!$B$2:$B$9,'Taksit Tarihleri'!$D$2:$D$9,0)</f>
        <v>0</v>
      </c>
      <c r="E36" s="10">
        <f t="shared" si="3"/>
        <v>205452.69987799623</v>
      </c>
    </row>
    <row r="37" spans="1:5" x14ac:dyDescent="0.3">
      <c r="A37" s="9">
        <v>45358</v>
      </c>
      <c r="B37" s="10">
        <f t="shared" si="2"/>
        <v>205452.69987799623</v>
      </c>
      <c r="C37" s="10">
        <f>E36*Data!$B$13</f>
        <v>213.31154632141684</v>
      </c>
      <c r="D37" s="10">
        <f>_xlfn.XLOOKUP(A37,'Taksit Tarihleri'!$B$2:$B$9,'Taksit Tarihleri'!$D$2:$D$9,0)</f>
        <v>0</v>
      </c>
      <c r="E37" s="10">
        <f t="shared" si="3"/>
        <v>205666.01142431764</v>
      </c>
    </row>
    <row r="38" spans="1:5" x14ac:dyDescent="0.3">
      <c r="A38" s="9">
        <v>45359</v>
      </c>
      <c r="B38" s="10">
        <f t="shared" si="2"/>
        <v>205666.01142431764</v>
      </c>
      <c r="C38" s="10">
        <f>E37*Data!$B$13</f>
        <v>213.53301732579428</v>
      </c>
      <c r="D38" s="10">
        <f>_xlfn.XLOOKUP(A38,'Taksit Tarihleri'!$B$2:$B$9,'Taksit Tarihleri'!$D$2:$D$9,0)</f>
        <v>0</v>
      </c>
      <c r="E38" s="10">
        <f t="shared" si="3"/>
        <v>205879.54444164343</v>
      </c>
    </row>
    <row r="39" spans="1:5" x14ac:dyDescent="0.3">
      <c r="A39" s="9">
        <v>45360</v>
      </c>
      <c r="B39" s="10">
        <f t="shared" si="2"/>
        <v>205879.54444164343</v>
      </c>
      <c r="C39" s="10">
        <f>E38*Data!$B$13</f>
        <v>213.75471827274455</v>
      </c>
      <c r="D39" s="10">
        <f>_xlfn.XLOOKUP(A39,'Taksit Tarihleri'!$B$2:$B$9,'Taksit Tarihleri'!$D$2:$D$9,0)</f>
        <v>0</v>
      </c>
      <c r="E39" s="10">
        <f t="shared" si="3"/>
        <v>206093.29915991618</v>
      </c>
    </row>
    <row r="40" spans="1:5" x14ac:dyDescent="0.3">
      <c r="A40" s="9">
        <v>45361</v>
      </c>
      <c r="B40" s="10">
        <f t="shared" si="2"/>
        <v>206093.29915991618</v>
      </c>
      <c r="C40" s="10">
        <f>E39*Data!$B$13</f>
        <v>213.97664940100586</v>
      </c>
      <c r="D40" s="10">
        <f>_xlfn.XLOOKUP(A40,'Taksit Tarihleri'!$B$2:$B$9,'Taksit Tarihleri'!$D$2:$D$9,0)</f>
        <v>0</v>
      </c>
      <c r="E40" s="10">
        <f t="shared" si="3"/>
        <v>206307.27580931719</v>
      </c>
    </row>
    <row r="41" spans="1:5" x14ac:dyDescent="0.3">
      <c r="A41" s="9">
        <v>45362</v>
      </c>
      <c r="B41" s="10">
        <f t="shared" si="2"/>
        <v>206307.27580931719</v>
      </c>
      <c r="C41" s="10">
        <f>E40*Data!$B$13</f>
        <v>214.19881094956429</v>
      </c>
      <c r="D41" s="10">
        <f>_xlfn.XLOOKUP(A41,'Taksit Tarihleri'!$B$2:$B$9,'Taksit Tarihleri'!$D$2:$D$9,0)</f>
        <v>0</v>
      </c>
      <c r="E41" s="10">
        <f t="shared" si="3"/>
        <v>206521.47462026676</v>
      </c>
    </row>
    <row r="42" spans="1:5" x14ac:dyDescent="0.3">
      <c r="A42" s="9">
        <v>45363</v>
      </c>
      <c r="B42" s="10">
        <f t="shared" si="2"/>
        <v>206521.47462026676</v>
      </c>
      <c r="C42" s="10">
        <f>E41*Data!$B$13</f>
        <v>214.42120315765402</v>
      </c>
      <c r="D42" s="10">
        <f>_xlfn.XLOOKUP(A42,'Taksit Tarihleri'!$B$2:$B$9,'Taksit Tarihleri'!$D$2:$D$9,0)</f>
        <v>0</v>
      </c>
      <c r="E42" s="10">
        <f t="shared" si="3"/>
        <v>206735.89582342442</v>
      </c>
    </row>
    <row r="43" spans="1:5" x14ac:dyDescent="0.3">
      <c r="A43" s="9">
        <v>45364</v>
      </c>
      <c r="B43" s="10">
        <f t="shared" si="2"/>
        <v>206735.89582342442</v>
      </c>
      <c r="C43" s="10">
        <f>E42*Data!$B$13</f>
        <v>214.64382626475759</v>
      </c>
      <c r="D43" s="10">
        <f>_xlfn.XLOOKUP(A43,'Taksit Tarihleri'!$B$2:$B$9,'Taksit Tarihleri'!$D$2:$D$9,0)</f>
        <v>0</v>
      </c>
      <c r="E43" s="10">
        <f t="shared" si="3"/>
        <v>206950.53964968919</v>
      </c>
    </row>
    <row r="44" spans="1:5" x14ac:dyDescent="0.3">
      <c r="A44" s="9">
        <v>45365</v>
      </c>
      <c r="B44" s="10">
        <f t="shared" si="2"/>
        <v>206950.53964968919</v>
      </c>
      <c r="C44" s="10">
        <f>E43*Data!$B$13</f>
        <v>214.86668051060627</v>
      </c>
      <c r="D44" s="10">
        <f>_xlfn.XLOOKUP(A44,'Taksit Tarihleri'!$B$2:$B$9,'Taksit Tarihleri'!$D$2:$D$9,0)</f>
        <v>0</v>
      </c>
      <c r="E44" s="10">
        <f t="shared" si="3"/>
        <v>207165.4063301998</v>
      </c>
    </row>
    <row r="45" spans="1:5" x14ac:dyDescent="0.3">
      <c r="A45" s="9">
        <v>45366</v>
      </c>
      <c r="B45" s="10">
        <f t="shared" si="2"/>
        <v>207165.4063301998</v>
      </c>
      <c r="C45" s="10">
        <f>E44*Data!$B$13</f>
        <v>215.08976613518013</v>
      </c>
      <c r="D45" s="10">
        <f>_xlfn.XLOOKUP(A45,'Taksit Tarihleri'!$B$2:$B$9,'Taksit Tarihleri'!$D$2:$D$9,0)</f>
        <v>0</v>
      </c>
      <c r="E45" s="10">
        <f t="shared" si="3"/>
        <v>207380.49609633497</v>
      </c>
    </row>
    <row r="46" spans="1:5" x14ac:dyDescent="0.3">
      <c r="A46" s="9">
        <v>45367</v>
      </c>
      <c r="B46" s="10">
        <f t="shared" si="2"/>
        <v>207380.49609633497</v>
      </c>
      <c r="C46" s="10">
        <f>E45*Data!$B$13</f>
        <v>215.31308337870846</v>
      </c>
      <c r="D46" s="10">
        <f>_xlfn.XLOOKUP(A46,'Taksit Tarihleri'!$B$2:$B$9,'Taksit Tarihleri'!$D$2:$D$9,0)</f>
        <v>0</v>
      </c>
      <c r="E46" s="10">
        <f t="shared" si="3"/>
        <v>207595.80917971369</v>
      </c>
    </row>
    <row r="47" spans="1:5" x14ac:dyDescent="0.3">
      <c r="A47" s="9">
        <v>45368</v>
      </c>
      <c r="B47" s="10">
        <f t="shared" si="2"/>
        <v>207595.80917971369</v>
      </c>
      <c r="C47" s="10">
        <f>E46*Data!$B$13</f>
        <v>215.53663248166995</v>
      </c>
      <c r="D47" s="10">
        <f>_xlfn.XLOOKUP(A47,'Taksit Tarihleri'!$B$2:$B$9,'Taksit Tarihleri'!$D$2:$D$9,0)</f>
        <v>0</v>
      </c>
      <c r="E47" s="10">
        <f t="shared" si="3"/>
        <v>207811.34581219536</v>
      </c>
    </row>
    <row r="48" spans="1:5" x14ac:dyDescent="0.3">
      <c r="A48" s="9">
        <v>45369</v>
      </c>
      <c r="B48" s="10">
        <f t="shared" si="2"/>
        <v>207811.34581219536</v>
      </c>
      <c r="C48" s="10">
        <f>E47*Data!$B$13</f>
        <v>215.76041368479301</v>
      </c>
      <c r="D48" s="10">
        <f>_xlfn.XLOOKUP(A48,'Taksit Tarihleri'!$B$2:$B$9,'Taksit Tarihleri'!$D$2:$D$9,0)</f>
        <v>0</v>
      </c>
      <c r="E48" s="10">
        <f t="shared" si="3"/>
        <v>208027.10622588015</v>
      </c>
    </row>
    <row r="49" spans="1:5" x14ac:dyDescent="0.3">
      <c r="A49" s="9">
        <v>45370</v>
      </c>
      <c r="B49" s="10">
        <f t="shared" si="2"/>
        <v>208027.10622588015</v>
      </c>
      <c r="C49" s="10">
        <f>E48*Data!$B$13</f>
        <v>215.98442722905591</v>
      </c>
      <c r="D49" s="10">
        <f>_xlfn.XLOOKUP(A49,'Taksit Tarihleri'!$B$2:$B$9,'Taksit Tarihleri'!$D$2:$D$9,0)</f>
        <v>0</v>
      </c>
      <c r="E49" s="10">
        <f t="shared" si="3"/>
        <v>208243.09065310922</v>
      </c>
    </row>
    <row r="50" spans="1:5" x14ac:dyDescent="0.3">
      <c r="A50" s="9">
        <v>45371</v>
      </c>
      <c r="B50" s="10">
        <f t="shared" si="2"/>
        <v>208243.09065310922</v>
      </c>
      <c r="C50" s="10">
        <f>E49*Data!$B$13</f>
        <v>216.20867335568715</v>
      </c>
      <c r="D50" s="10">
        <f>_xlfn.XLOOKUP(A50,'Taksit Tarihleri'!$B$2:$B$9,'Taksit Tarihleri'!$D$2:$D$9,0)</f>
        <v>0</v>
      </c>
      <c r="E50" s="10">
        <f t="shared" si="3"/>
        <v>208459.29932646491</v>
      </c>
    </row>
    <row r="51" spans="1:5" x14ac:dyDescent="0.3">
      <c r="A51" s="9">
        <v>45372</v>
      </c>
      <c r="B51" s="10">
        <f t="shared" si="2"/>
        <v>208459.29932646491</v>
      </c>
      <c r="C51" s="10">
        <f>E50*Data!$B$13</f>
        <v>216.43315230616577</v>
      </c>
      <c r="D51" s="10">
        <f>_xlfn.XLOOKUP(A51,'Taksit Tarihleri'!$B$2:$B$9,'Taksit Tarihleri'!$D$2:$D$9,0)</f>
        <v>0</v>
      </c>
      <c r="E51" s="10">
        <f t="shared" si="3"/>
        <v>208675.73247877107</v>
      </c>
    </row>
    <row r="52" spans="1:5" x14ac:dyDescent="0.3">
      <c r="A52" s="9">
        <v>45373</v>
      </c>
      <c r="B52" s="10">
        <f t="shared" si="2"/>
        <v>208675.73247877107</v>
      </c>
      <c r="C52" s="10">
        <f>E51*Data!$B$13</f>
        <v>216.65786432222131</v>
      </c>
      <c r="D52" s="10">
        <f>_xlfn.XLOOKUP(A52,'Taksit Tarihleri'!$B$2:$B$9,'Taksit Tarihleri'!$D$2:$D$9,0)</f>
        <v>0</v>
      </c>
      <c r="E52" s="10">
        <f t="shared" si="3"/>
        <v>208892.39034309328</v>
      </c>
    </row>
    <row r="53" spans="1:5" x14ac:dyDescent="0.3">
      <c r="A53" s="9">
        <v>45374</v>
      </c>
      <c r="B53" s="10">
        <f t="shared" si="2"/>
        <v>208892.39034309328</v>
      </c>
      <c r="C53" s="10">
        <f>E52*Data!$B$13</f>
        <v>216.88280964583456</v>
      </c>
      <c r="D53" s="10">
        <f>_xlfn.XLOOKUP(A53,'Taksit Tarihleri'!$B$2:$B$9,'Taksit Tarihleri'!$D$2:$D$9,0)</f>
        <v>0</v>
      </c>
      <c r="E53" s="10">
        <f t="shared" si="3"/>
        <v>209109.27315273913</v>
      </c>
    </row>
    <row r="54" spans="1:5" x14ac:dyDescent="0.3">
      <c r="A54" s="9">
        <v>45375</v>
      </c>
      <c r="B54" s="10">
        <f t="shared" si="2"/>
        <v>209109.27315273913</v>
      </c>
      <c r="C54" s="10">
        <f>E53*Data!$B$13</f>
        <v>217.10798851923735</v>
      </c>
      <c r="D54" s="10">
        <f>_xlfn.XLOOKUP(A54,'Taksit Tarihleri'!$B$2:$B$9,'Taksit Tarihleri'!$D$2:$D$9,0)</f>
        <v>0</v>
      </c>
      <c r="E54" s="10">
        <f t="shared" si="3"/>
        <v>209326.38114125837</v>
      </c>
    </row>
    <row r="55" spans="1:5" x14ac:dyDescent="0.3">
      <c r="A55" s="9">
        <v>45376</v>
      </c>
      <c r="B55" s="10">
        <f t="shared" si="2"/>
        <v>209326.38114125837</v>
      </c>
      <c r="C55" s="10">
        <f>E54*Data!$B$13</f>
        <v>217.33340118491307</v>
      </c>
      <c r="D55" s="10">
        <f>_xlfn.XLOOKUP(A55,'Taksit Tarihleri'!$B$2:$B$9,'Taksit Tarihleri'!$D$2:$D$9,0)</f>
        <v>0</v>
      </c>
      <c r="E55" s="10">
        <f t="shared" si="3"/>
        <v>209543.71454244328</v>
      </c>
    </row>
    <row r="56" spans="1:5" x14ac:dyDescent="0.3">
      <c r="A56" s="9">
        <v>45377</v>
      </c>
      <c r="B56" s="10">
        <f t="shared" si="2"/>
        <v>209543.71454244328</v>
      </c>
      <c r="C56" s="10">
        <f>E55*Data!$B$13</f>
        <v>217.55904788559684</v>
      </c>
      <c r="D56" s="10">
        <f>_xlfn.XLOOKUP(A56,'Taksit Tarihleri'!$B$2:$B$9,'Taksit Tarihleri'!$D$2:$D$9,0)</f>
        <v>0</v>
      </c>
      <c r="E56" s="10">
        <f t="shared" si="3"/>
        <v>209761.27359032887</v>
      </c>
    </row>
    <row r="57" spans="1:5" x14ac:dyDescent="0.3">
      <c r="A57" s="9">
        <v>45378</v>
      </c>
      <c r="B57" s="10">
        <f t="shared" si="2"/>
        <v>209761.27359032887</v>
      </c>
      <c r="C57" s="10">
        <f>E56*Data!$B$13</f>
        <v>217.78492886427588</v>
      </c>
      <c r="D57" s="10">
        <f>_xlfn.XLOOKUP(A57,'Taksit Tarihleri'!$B$2:$B$9,'Taksit Tarihleri'!$D$2:$D$9,0)</f>
        <v>0</v>
      </c>
      <c r="E57" s="10">
        <f t="shared" si="3"/>
        <v>209979.05851919315</v>
      </c>
    </row>
    <row r="58" spans="1:5" x14ac:dyDescent="0.3">
      <c r="A58" s="9">
        <v>45379</v>
      </c>
      <c r="B58" s="10">
        <f t="shared" si="2"/>
        <v>209979.05851919315</v>
      </c>
      <c r="C58" s="10">
        <f>E57*Data!$B$13</f>
        <v>218.01104436418962</v>
      </c>
      <c r="D58" s="10">
        <f>_xlfn.XLOOKUP(A58,'Taksit Tarihleri'!$B$2:$B$9,'Taksit Tarihleri'!$D$2:$D$9,0)</f>
        <v>0</v>
      </c>
      <c r="E58" s="10">
        <f t="shared" si="3"/>
        <v>210197.06956355734</v>
      </c>
    </row>
    <row r="59" spans="1:5" x14ac:dyDescent="0.3">
      <c r="A59" s="9">
        <v>45380</v>
      </c>
      <c r="B59" s="10">
        <f t="shared" si="2"/>
        <v>210197.06956355734</v>
      </c>
      <c r="C59" s="10">
        <f>E58*Data!$B$13</f>
        <v>218.23739462883003</v>
      </c>
      <c r="D59" s="10">
        <f>_xlfn.XLOOKUP(A59,'Taksit Tarihleri'!$B$2:$B$9,'Taksit Tarihleri'!$D$2:$D$9,0)</f>
        <v>0</v>
      </c>
      <c r="E59" s="10">
        <f t="shared" si="3"/>
        <v>210415.30695818618</v>
      </c>
    </row>
    <row r="60" spans="1:5" x14ac:dyDescent="0.3">
      <c r="A60" s="9">
        <v>45381</v>
      </c>
      <c r="B60" s="10">
        <f t="shared" si="2"/>
        <v>210415.30695818618</v>
      </c>
      <c r="C60" s="10">
        <f>E59*Data!$B$13</f>
        <v>218.46397990194194</v>
      </c>
      <c r="D60" s="10">
        <f>_xlfn.XLOOKUP(A60,'Taksit Tarihleri'!$B$2:$B$9,'Taksit Tarihleri'!$D$2:$D$9,0)</f>
        <v>0</v>
      </c>
      <c r="E60" s="10">
        <f t="shared" si="3"/>
        <v>210633.77093808813</v>
      </c>
    </row>
    <row r="61" spans="1:5" x14ac:dyDescent="0.3">
      <c r="A61" s="9">
        <v>45382</v>
      </c>
      <c r="B61" s="10">
        <f t="shared" si="2"/>
        <v>210633.77093808813</v>
      </c>
      <c r="C61" s="10">
        <f>E60*Data!$B$13</f>
        <v>218.69080042752319</v>
      </c>
      <c r="D61" s="10">
        <f>_xlfn.XLOOKUP(A61,'Taksit Tarihleri'!$B$2:$B$9,'Taksit Tarihleri'!$D$2:$D$9,0)</f>
        <v>0</v>
      </c>
      <c r="E61" s="10">
        <f t="shared" si="3"/>
        <v>210852.46173851565</v>
      </c>
    </row>
    <row r="62" spans="1:5" x14ac:dyDescent="0.3">
      <c r="A62" s="9">
        <v>45383</v>
      </c>
      <c r="B62" s="10">
        <f t="shared" si="2"/>
        <v>210852.46173851565</v>
      </c>
      <c r="C62" s="10">
        <f>E61*Data!$B$13</f>
        <v>218.917856449825</v>
      </c>
      <c r="D62" s="10">
        <f>_xlfn.XLOOKUP(A62,'Taksit Tarihleri'!$B$2:$B$9,'Taksit Tarihleri'!$D$2:$D$9,0)</f>
        <v>39600</v>
      </c>
      <c r="E62" s="10">
        <f t="shared" si="3"/>
        <v>171471.37959496546</v>
      </c>
    </row>
    <row r="63" spans="1:5" x14ac:dyDescent="0.3">
      <c r="A63" s="9">
        <v>45384</v>
      </c>
      <c r="B63" s="10">
        <f t="shared" si="2"/>
        <v>171471.37959496546</v>
      </c>
      <c r="C63" s="10">
        <f>E62*Data!$B$13</f>
        <v>178.03039411499145</v>
      </c>
      <c r="D63" s="10">
        <f>_xlfn.XLOOKUP(A63,'Taksit Tarihleri'!$B$2:$B$9,'Taksit Tarihleri'!$D$2:$D$9,0)</f>
        <v>0</v>
      </c>
      <c r="E63" s="10">
        <f t="shared" si="3"/>
        <v>171649.40998908045</v>
      </c>
    </row>
    <row r="64" spans="1:5" x14ac:dyDescent="0.3">
      <c r="A64" s="9">
        <v>45385</v>
      </c>
      <c r="B64" s="10">
        <f t="shared" si="2"/>
        <v>171649.40998908045</v>
      </c>
      <c r="C64" s="10">
        <f>E63*Data!$B$13</f>
        <v>178.21523441489228</v>
      </c>
      <c r="D64" s="10">
        <f>_xlfn.XLOOKUP(A64,'Taksit Tarihleri'!$B$2:$B$9,'Taksit Tarihleri'!$D$2:$D$9,0)</f>
        <v>0</v>
      </c>
      <c r="E64" s="10">
        <f t="shared" si="3"/>
        <v>171827.62522349533</v>
      </c>
    </row>
    <row r="65" spans="1:5" x14ac:dyDescent="0.3">
      <c r="A65" s="9">
        <v>45386</v>
      </c>
      <c r="B65" s="10">
        <f t="shared" si="2"/>
        <v>171827.62522349533</v>
      </c>
      <c r="C65" s="10">
        <f>E64*Data!$B$13</f>
        <v>178.40026662548695</v>
      </c>
      <c r="D65" s="10">
        <f>_xlfn.XLOOKUP(A65,'Taksit Tarihleri'!$B$2:$B$9,'Taksit Tarihleri'!$D$2:$D$9,0)</f>
        <v>0</v>
      </c>
      <c r="E65" s="10">
        <f t="shared" si="3"/>
        <v>172006.02549012081</v>
      </c>
    </row>
    <row r="66" spans="1:5" x14ac:dyDescent="0.3">
      <c r="A66" s="9">
        <v>45387</v>
      </c>
      <c r="B66" s="10">
        <f t="shared" si="2"/>
        <v>172006.02549012081</v>
      </c>
      <c r="C66" s="10">
        <f>E65*Data!$B$13</f>
        <v>178.58549094602708</v>
      </c>
      <c r="D66" s="10">
        <f>_xlfn.XLOOKUP(A66,'Taksit Tarihleri'!$B$2:$B$9,'Taksit Tarihleri'!$D$2:$D$9,0)</f>
        <v>0</v>
      </c>
      <c r="E66" s="10">
        <f t="shared" si="3"/>
        <v>172184.61098106683</v>
      </c>
    </row>
    <row r="67" spans="1:5" x14ac:dyDescent="0.3">
      <c r="A67" s="9">
        <v>45388</v>
      </c>
      <c r="B67" s="10">
        <f t="shared" si="2"/>
        <v>172184.61098106683</v>
      </c>
      <c r="C67" s="10">
        <f>E66*Data!$B$13</f>
        <v>178.77090757597102</v>
      </c>
      <c r="D67" s="10">
        <f>_xlfn.XLOOKUP(A67,'Taksit Tarihleri'!$B$2:$B$9,'Taksit Tarihleri'!$D$2:$D$9,0)</f>
        <v>0</v>
      </c>
      <c r="E67" s="10">
        <f t="shared" si="3"/>
        <v>172363.38188864279</v>
      </c>
    </row>
    <row r="68" spans="1:5" x14ac:dyDescent="0.3">
      <c r="A68" s="9">
        <v>45389</v>
      </c>
      <c r="B68" s="10">
        <f t="shared" si="2"/>
        <v>172363.38188864279</v>
      </c>
      <c r="C68" s="10">
        <f>E67*Data!$B$13</f>
        <v>178.95651671498433</v>
      </c>
      <c r="D68" s="10">
        <f>_xlfn.XLOOKUP(A68,'Taksit Tarihleri'!$B$2:$B$9,'Taksit Tarihleri'!$D$2:$D$9,0)</f>
        <v>0</v>
      </c>
      <c r="E68" s="10">
        <f t="shared" si="3"/>
        <v>172542.33840535776</v>
      </c>
    </row>
    <row r="69" spans="1:5" x14ac:dyDescent="0.3">
      <c r="A69" s="9">
        <v>45390</v>
      </c>
      <c r="B69" s="10">
        <f t="shared" si="2"/>
        <v>172542.33840535776</v>
      </c>
      <c r="C69" s="10">
        <f>E68*Data!$B$13</f>
        <v>179.14231856293975</v>
      </c>
      <c r="D69" s="10">
        <f>_xlfn.XLOOKUP(A69,'Taksit Tarihleri'!$B$2:$B$9,'Taksit Tarihleri'!$D$2:$D$9,0)</f>
        <v>0</v>
      </c>
      <c r="E69" s="10">
        <f t="shared" si="3"/>
        <v>172721.48072392071</v>
      </c>
    </row>
    <row r="70" spans="1:5" x14ac:dyDescent="0.3">
      <c r="A70" s="9">
        <v>45391</v>
      </c>
      <c r="B70" s="10">
        <f t="shared" si="2"/>
        <v>172721.48072392071</v>
      </c>
      <c r="C70" s="10">
        <f>E69*Data!$B$13</f>
        <v>179.32831331991767</v>
      </c>
      <c r="D70" s="10">
        <f>_xlfn.XLOOKUP(A70,'Taksit Tarihleri'!$B$2:$B$9,'Taksit Tarihleri'!$D$2:$D$9,0)</f>
        <v>0</v>
      </c>
      <c r="E70" s="10">
        <f t="shared" si="3"/>
        <v>172900.80903724063</v>
      </c>
    </row>
    <row r="71" spans="1:5" x14ac:dyDescent="0.3">
      <c r="A71" s="9">
        <v>45392</v>
      </c>
      <c r="B71" s="10">
        <f t="shared" si="2"/>
        <v>172900.80903724063</v>
      </c>
      <c r="C71" s="10">
        <f>E70*Data!$B$13</f>
        <v>179.5145011862061</v>
      </c>
      <c r="D71" s="10">
        <f>_xlfn.XLOOKUP(A71,'Taksit Tarihleri'!$B$2:$B$9,'Taksit Tarihleri'!$D$2:$D$9,0)</f>
        <v>0</v>
      </c>
      <c r="E71" s="10">
        <f t="shared" si="3"/>
        <v>173080.32353842683</v>
      </c>
    </row>
    <row r="72" spans="1:5" x14ac:dyDescent="0.3">
      <c r="A72" s="9">
        <v>45393</v>
      </c>
      <c r="B72" s="10">
        <f t="shared" si="2"/>
        <v>173080.32353842683</v>
      </c>
      <c r="C72" s="10">
        <f>E71*Data!$B$13</f>
        <v>179.70088236230109</v>
      </c>
      <c r="D72" s="10">
        <f>_xlfn.XLOOKUP(A72,'Taksit Tarihleri'!$B$2:$B$9,'Taksit Tarihleri'!$D$2:$D$9,0)</f>
        <v>0</v>
      </c>
      <c r="E72" s="10">
        <f t="shared" si="3"/>
        <v>173260.02442078912</v>
      </c>
    </row>
    <row r="73" spans="1:5" x14ac:dyDescent="0.3">
      <c r="A73" s="9">
        <v>45394</v>
      </c>
      <c r="B73" s="10">
        <f t="shared" si="2"/>
        <v>173260.02442078912</v>
      </c>
      <c r="C73" s="10">
        <f>E72*Data!$B$13</f>
        <v>179.88745704890673</v>
      </c>
      <c r="D73" s="10">
        <f>_xlfn.XLOOKUP(A73,'Taksit Tarihleri'!$B$2:$B$9,'Taksit Tarihleri'!$D$2:$D$9,0)</f>
        <v>0</v>
      </c>
      <c r="E73" s="10">
        <f t="shared" si="3"/>
        <v>173439.91187783802</v>
      </c>
    </row>
    <row r="74" spans="1:5" x14ac:dyDescent="0.3">
      <c r="A74" s="9">
        <v>45395</v>
      </c>
      <c r="B74" s="10">
        <f t="shared" si="2"/>
        <v>173439.91187783802</v>
      </c>
      <c r="C74" s="10">
        <f>E73*Data!$B$13</f>
        <v>180.07422544693566</v>
      </c>
      <c r="D74" s="10">
        <f>_xlfn.XLOOKUP(A74,'Taksit Tarihleri'!$B$2:$B$9,'Taksit Tarihleri'!$D$2:$D$9,0)</f>
        <v>0</v>
      </c>
      <c r="E74" s="10">
        <f t="shared" si="3"/>
        <v>173619.98610328496</v>
      </c>
    </row>
    <row r="75" spans="1:5" x14ac:dyDescent="0.3">
      <c r="A75" s="9">
        <v>45396</v>
      </c>
      <c r="B75" s="10">
        <f t="shared" si="2"/>
        <v>173619.98610328496</v>
      </c>
      <c r="C75" s="10">
        <f>E74*Data!$B$13</f>
        <v>180.26118775750896</v>
      </c>
      <c r="D75" s="10">
        <f>_xlfn.XLOOKUP(A75,'Taksit Tarihleri'!$B$2:$B$9,'Taksit Tarihleri'!$D$2:$D$9,0)</f>
        <v>0</v>
      </c>
      <c r="E75" s="10">
        <f t="shared" si="3"/>
        <v>173800.24729104247</v>
      </c>
    </row>
    <row r="76" spans="1:5" x14ac:dyDescent="0.3">
      <c r="A76" s="9">
        <v>45397</v>
      </c>
      <c r="B76" s="10">
        <f t="shared" si="2"/>
        <v>173800.24729104247</v>
      </c>
      <c r="C76" s="10">
        <f>E75*Data!$B$13</f>
        <v>180.44834418195666</v>
      </c>
      <c r="D76" s="10">
        <f>_xlfn.XLOOKUP(A76,'Taksit Tarihleri'!$B$2:$B$9,'Taksit Tarihleri'!$D$2:$D$9,0)</f>
        <v>0</v>
      </c>
      <c r="E76" s="10">
        <f t="shared" si="3"/>
        <v>173980.69563522443</v>
      </c>
    </row>
    <row r="77" spans="1:5" x14ac:dyDescent="0.3">
      <c r="A77" s="9">
        <v>45398</v>
      </c>
      <c r="B77" s="10">
        <f t="shared" si="2"/>
        <v>173980.69563522443</v>
      </c>
      <c r="C77" s="10">
        <f>E76*Data!$B$13</f>
        <v>180.6356949218177</v>
      </c>
      <c r="D77" s="10">
        <f>_xlfn.XLOOKUP(A77,'Taksit Tarihleri'!$B$2:$B$9,'Taksit Tarihleri'!$D$2:$D$9,0)</f>
        <v>0</v>
      </c>
      <c r="E77" s="10">
        <f t="shared" si="3"/>
        <v>174161.33133014626</v>
      </c>
    </row>
    <row r="78" spans="1:5" x14ac:dyDescent="0.3">
      <c r="A78" s="9">
        <v>45399</v>
      </c>
      <c r="B78" s="10">
        <f t="shared" si="2"/>
        <v>174161.33133014626</v>
      </c>
      <c r="C78" s="10">
        <f>E77*Data!$B$13</f>
        <v>180.82324017884039</v>
      </c>
      <c r="D78" s="10">
        <f>_xlfn.XLOOKUP(A78,'Taksit Tarihleri'!$B$2:$B$9,'Taksit Tarihleri'!$D$2:$D$9,0)</f>
        <v>0</v>
      </c>
      <c r="E78" s="10">
        <f t="shared" si="3"/>
        <v>174342.1545703251</v>
      </c>
    </row>
    <row r="79" spans="1:5" x14ac:dyDescent="0.3">
      <c r="A79" s="9">
        <v>45400</v>
      </c>
      <c r="B79" s="10">
        <f t="shared" si="2"/>
        <v>174342.1545703251</v>
      </c>
      <c r="C79" s="10">
        <f>E78*Data!$B$13</f>
        <v>181.01098015498235</v>
      </c>
      <c r="D79" s="10">
        <f>_xlfn.XLOOKUP(A79,'Taksit Tarihleri'!$B$2:$B$9,'Taksit Tarihleri'!$D$2:$D$9,0)</f>
        <v>0</v>
      </c>
      <c r="E79" s="10">
        <f t="shared" si="3"/>
        <v>174523.16555048007</v>
      </c>
    </row>
    <row r="80" spans="1:5" x14ac:dyDescent="0.3">
      <c r="A80" s="9">
        <v>45401</v>
      </c>
      <c r="B80" s="10">
        <f t="shared" si="2"/>
        <v>174523.16555048007</v>
      </c>
      <c r="C80" s="10">
        <f>E79*Data!$B$13</f>
        <v>181.198915052411</v>
      </c>
      <c r="D80" s="10">
        <f>_xlfn.XLOOKUP(A80,'Taksit Tarihleri'!$B$2:$B$9,'Taksit Tarihleri'!$D$2:$D$9,0)</f>
        <v>0</v>
      </c>
      <c r="E80" s="10">
        <f t="shared" si="3"/>
        <v>174704.36446553248</v>
      </c>
    </row>
    <row r="81" spans="1:5" x14ac:dyDescent="0.3">
      <c r="A81" s="9">
        <v>45402</v>
      </c>
      <c r="B81" s="10">
        <f t="shared" si="2"/>
        <v>174704.36446553248</v>
      </c>
      <c r="C81" s="10">
        <f>E80*Data!$B$13</f>
        <v>181.38704507350366</v>
      </c>
      <c r="D81" s="10">
        <f>_xlfn.XLOOKUP(A81,'Taksit Tarihleri'!$B$2:$B$9,'Taksit Tarihleri'!$D$2:$D$9,0)</f>
        <v>0</v>
      </c>
      <c r="E81" s="10">
        <f t="shared" si="3"/>
        <v>174885.75151060597</v>
      </c>
    </row>
    <row r="82" spans="1:5" x14ac:dyDescent="0.3">
      <c r="A82" s="9">
        <v>45403</v>
      </c>
      <c r="B82" s="10">
        <f t="shared" si="2"/>
        <v>174885.75151060597</v>
      </c>
      <c r="C82" s="10">
        <f>E81*Data!$B$13</f>
        <v>181.57537042084772</v>
      </c>
      <c r="D82" s="10">
        <f>_xlfn.XLOOKUP(A82,'Taksit Tarihleri'!$B$2:$B$9,'Taksit Tarihleri'!$D$2:$D$9,0)</f>
        <v>0</v>
      </c>
      <c r="E82" s="10">
        <f t="shared" si="3"/>
        <v>175067.32688102682</v>
      </c>
    </row>
    <row r="83" spans="1:5" x14ac:dyDescent="0.3">
      <c r="A83" s="9">
        <v>45404</v>
      </c>
      <c r="B83" s="10">
        <f t="shared" si="2"/>
        <v>175067.32688102682</v>
      </c>
      <c r="C83" s="10">
        <f>E82*Data!$B$13</f>
        <v>181.76389129724097</v>
      </c>
      <c r="D83" s="10">
        <f>_xlfn.XLOOKUP(A83,'Taksit Tarihleri'!$B$2:$B$9,'Taksit Tarihleri'!$D$2:$D$9,0)</f>
        <v>0</v>
      </c>
      <c r="E83" s="10">
        <f t="shared" si="3"/>
        <v>175249.09077232407</v>
      </c>
    </row>
    <row r="84" spans="1:5" x14ac:dyDescent="0.3">
      <c r="A84" s="9">
        <v>45405</v>
      </c>
      <c r="B84" s="10">
        <f t="shared" si="2"/>
        <v>175249.09077232407</v>
      </c>
      <c r="C84" s="10">
        <f>E83*Data!$B$13</f>
        <v>181.95260790569165</v>
      </c>
      <c r="D84" s="10">
        <f>_xlfn.XLOOKUP(A84,'Taksit Tarihleri'!$B$2:$B$9,'Taksit Tarihleri'!$D$2:$D$9,0)</f>
        <v>0</v>
      </c>
      <c r="E84" s="10">
        <f t="shared" si="3"/>
        <v>175431.04338022976</v>
      </c>
    </row>
    <row r="85" spans="1:5" x14ac:dyDescent="0.3">
      <c r="A85" s="9">
        <v>45406</v>
      </c>
      <c r="B85" s="10">
        <f t="shared" si="2"/>
        <v>175431.04338022976</v>
      </c>
      <c r="C85" s="10">
        <f>E84*Data!$B$13</f>
        <v>182.14152044941889</v>
      </c>
      <c r="D85" s="10">
        <f>_xlfn.XLOOKUP(A85,'Taksit Tarihleri'!$B$2:$B$9,'Taksit Tarihleri'!$D$2:$D$9,0)</f>
        <v>0</v>
      </c>
      <c r="E85" s="10">
        <f t="shared" si="3"/>
        <v>175613.18490067919</v>
      </c>
    </row>
    <row r="86" spans="1:5" x14ac:dyDescent="0.3">
      <c r="A86" s="9">
        <v>45407</v>
      </c>
      <c r="B86" s="10">
        <f t="shared" si="2"/>
        <v>175613.18490067919</v>
      </c>
      <c r="C86" s="10">
        <f>E85*Data!$B$13</f>
        <v>182.3306291318527</v>
      </c>
      <c r="D86" s="10">
        <f>_xlfn.XLOOKUP(A86,'Taksit Tarihleri'!$B$2:$B$9,'Taksit Tarihleri'!$D$2:$D$9,0)</f>
        <v>0</v>
      </c>
      <c r="E86" s="10">
        <f t="shared" si="3"/>
        <v>175795.51552981103</v>
      </c>
    </row>
    <row r="87" spans="1:5" x14ac:dyDescent="0.3">
      <c r="A87" s="9">
        <v>45408</v>
      </c>
      <c r="B87" s="10">
        <f t="shared" si="2"/>
        <v>175795.51552981103</v>
      </c>
      <c r="C87" s="10">
        <f>E86*Data!$B$13</f>
        <v>182.51993415663441</v>
      </c>
      <c r="D87" s="10">
        <f>_xlfn.XLOOKUP(A87,'Taksit Tarihleri'!$B$2:$B$9,'Taksit Tarihleri'!$D$2:$D$9,0)</f>
        <v>0</v>
      </c>
      <c r="E87" s="10">
        <f t="shared" si="3"/>
        <v>175978.03546396768</v>
      </c>
    </row>
    <row r="88" spans="1:5" x14ac:dyDescent="0.3">
      <c r="A88" s="9">
        <v>45409</v>
      </c>
      <c r="B88" s="10">
        <f t="shared" si="2"/>
        <v>175978.03546396768</v>
      </c>
      <c r="C88" s="10">
        <f>E87*Data!$B$13</f>
        <v>182.70943572761672</v>
      </c>
      <c r="D88" s="10">
        <f>_xlfn.XLOOKUP(A88,'Taksit Tarihleri'!$B$2:$B$9,'Taksit Tarihleri'!$D$2:$D$9,0)</f>
        <v>0</v>
      </c>
      <c r="E88" s="10">
        <f t="shared" si="3"/>
        <v>176160.7448996953</v>
      </c>
    </row>
    <row r="89" spans="1:5" x14ac:dyDescent="0.3">
      <c r="A89" s="9">
        <v>45410</v>
      </c>
      <c r="B89" s="10">
        <f t="shared" si="2"/>
        <v>176160.7448996953</v>
      </c>
      <c r="C89" s="10">
        <f>E88*Data!$B$13</f>
        <v>182.89913404886397</v>
      </c>
      <c r="D89" s="10">
        <f>_xlfn.XLOOKUP(A89,'Taksit Tarihleri'!$B$2:$B$9,'Taksit Tarihleri'!$D$2:$D$9,0)</f>
        <v>0</v>
      </c>
      <c r="E89" s="10">
        <f t="shared" si="3"/>
        <v>176343.64403374417</v>
      </c>
    </row>
    <row r="90" spans="1:5" x14ac:dyDescent="0.3">
      <c r="A90" s="9">
        <v>45411</v>
      </c>
      <c r="B90" s="10">
        <f t="shared" si="2"/>
        <v>176343.64403374417</v>
      </c>
      <c r="C90" s="10">
        <f>E89*Data!$B$13</f>
        <v>183.08902932465242</v>
      </c>
      <c r="D90" s="10">
        <f>_xlfn.XLOOKUP(A90,'Taksit Tarihleri'!$B$2:$B$9,'Taksit Tarihleri'!$D$2:$D$9,0)</f>
        <v>0</v>
      </c>
      <c r="E90" s="10">
        <f t="shared" si="3"/>
        <v>176526.73306306882</v>
      </c>
    </row>
    <row r="91" spans="1:5" x14ac:dyDescent="0.3">
      <c r="A91" s="9">
        <v>45412</v>
      </c>
      <c r="B91" s="10">
        <f t="shared" si="2"/>
        <v>176526.73306306882</v>
      </c>
      <c r="C91" s="10">
        <f>E90*Data!$B$13</f>
        <v>183.27912175947037</v>
      </c>
      <c r="D91" s="10">
        <f>_xlfn.XLOOKUP(A91,'Taksit Tarihleri'!$B$2:$B$9,'Taksit Tarihleri'!$D$2:$D$9,0)</f>
        <v>0</v>
      </c>
      <c r="E91" s="10">
        <f t="shared" si="3"/>
        <v>176710.01218482829</v>
      </c>
    </row>
    <row r="92" spans="1:5" x14ac:dyDescent="0.3">
      <c r="A92" s="9">
        <v>45413</v>
      </c>
      <c r="B92" s="10">
        <f t="shared" si="2"/>
        <v>176710.01218482829</v>
      </c>
      <c r="C92" s="10">
        <f>E91*Data!$B$13</f>
        <v>183.46941155801844</v>
      </c>
      <c r="D92" s="10">
        <f>_xlfn.XLOOKUP(A92,'Taksit Tarihleri'!$B$2:$B$9,'Taksit Tarihleri'!$D$2:$D$9,0)</f>
        <v>39600</v>
      </c>
      <c r="E92" s="10">
        <f t="shared" si="3"/>
        <v>137293.48159638629</v>
      </c>
    </row>
    <row r="93" spans="1:5" x14ac:dyDescent="0.3">
      <c r="A93" s="9">
        <v>45414</v>
      </c>
      <c r="B93" s="10">
        <f t="shared" si="2"/>
        <v>137293.48159638629</v>
      </c>
      <c r="C93" s="10">
        <f>E92*Data!$B$13</f>
        <v>142.54514482684917</v>
      </c>
      <c r="D93" s="10">
        <f>_xlfn.XLOOKUP(A93,'Taksit Tarihleri'!$B$2:$B$9,'Taksit Tarihleri'!$D$2:$D$9,0)</f>
        <v>0</v>
      </c>
      <c r="E93" s="10">
        <f t="shared" si="3"/>
        <v>137436.02674121314</v>
      </c>
    </row>
    <row r="94" spans="1:5" x14ac:dyDescent="0.3">
      <c r="A94" s="9">
        <v>45415</v>
      </c>
      <c r="B94" s="10">
        <f t="shared" si="2"/>
        <v>137436.02674121314</v>
      </c>
      <c r="C94" s="10">
        <f>E93*Data!$B$13</f>
        <v>142.69314251819944</v>
      </c>
      <c r="D94" s="10">
        <f>_xlfn.XLOOKUP(A94,'Taksit Tarihleri'!$B$2:$B$9,'Taksit Tarihleri'!$D$2:$D$9,0)</f>
        <v>0</v>
      </c>
      <c r="E94" s="10">
        <f t="shared" si="3"/>
        <v>137578.71988373133</v>
      </c>
    </row>
    <row r="95" spans="1:5" x14ac:dyDescent="0.3">
      <c r="A95" s="9">
        <v>45416</v>
      </c>
      <c r="B95" s="10">
        <f t="shared" si="2"/>
        <v>137578.71988373133</v>
      </c>
      <c r="C95" s="10">
        <f>E94*Data!$B$13</f>
        <v>142.84129386835494</v>
      </c>
      <c r="D95" s="10">
        <f>_xlfn.XLOOKUP(A95,'Taksit Tarihleri'!$B$2:$B$9,'Taksit Tarihleri'!$D$2:$D$9,0)</f>
        <v>0</v>
      </c>
      <c r="E95" s="10">
        <f t="shared" si="3"/>
        <v>137721.56117759968</v>
      </c>
    </row>
    <row r="96" spans="1:5" x14ac:dyDescent="0.3">
      <c r="A96" s="9">
        <v>45417</v>
      </c>
      <c r="B96" s="10">
        <f t="shared" ref="B96:B159" si="4">E95</f>
        <v>137721.56117759968</v>
      </c>
      <c r="C96" s="10">
        <f>E95*Data!$B$13</f>
        <v>142.98959903685213</v>
      </c>
      <c r="D96" s="10">
        <f>_xlfn.XLOOKUP(A96,'Taksit Tarihleri'!$B$2:$B$9,'Taksit Tarihleri'!$D$2:$D$9,0)</f>
        <v>0</v>
      </c>
      <c r="E96" s="10">
        <f t="shared" ref="E96:E159" si="5">B96+C96-D96</f>
        <v>137864.55077663652</v>
      </c>
    </row>
    <row r="97" spans="1:5" x14ac:dyDescent="0.3">
      <c r="A97" s="9">
        <v>45418</v>
      </c>
      <c r="B97" s="10">
        <f t="shared" si="4"/>
        <v>137864.55077663652</v>
      </c>
      <c r="C97" s="10">
        <f>E96*Data!$B$13</f>
        <v>143.1380581833931</v>
      </c>
      <c r="D97" s="10">
        <f>_xlfn.XLOOKUP(A97,'Taksit Tarihleri'!$B$2:$B$9,'Taksit Tarihleri'!$D$2:$D$9,0)</f>
        <v>0</v>
      </c>
      <c r="E97" s="10">
        <f t="shared" si="5"/>
        <v>138007.68883481991</v>
      </c>
    </row>
    <row r="98" spans="1:5" x14ac:dyDescent="0.3">
      <c r="A98" s="9">
        <v>45419</v>
      </c>
      <c r="B98" s="10">
        <f t="shared" si="4"/>
        <v>138007.68883481991</v>
      </c>
      <c r="C98" s="10">
        <f>E97*Data!$B$13</f>
        <v>143.28667146784582</v>
      </c>
      <c r="D98" s="10">
        <f>_xlfn.XLOOKUP(A98,'Taksit Tarihleri'!$B$2:$B$9,'Taksit Tarihleri'!$D$2:$D$9,0)</f>
        <v>0</v>
      </c>
      <c r="E98" s="10">
        <f t="shared" si="5"/>
        <v>138150.97550628777</v>
      </c>
    </row>
    <row r="99" spans="1:5" x14ac:dyDescent="0.3">
      <c r="A99" s="9">
        <v>45420</v>
      </c>
      <c r="B99" s="10">
        <f t="shared" si="4"/>
        <v>138150.97550628777</v>
      </c>
      <c r="C99" s="10">
        <f>E98*Data!$B$13</f>
        <v>143.43543905024413</v>
      </c>
      <c r="D99" s="10">
        <f>_xlfn.XLOOKUP(A99,'Taksit Tarihleri'!$B$2:$B$9,'Taksit Tarihleri'!$D$2:$D$9,0)</f>
        <v>0</v>
      </c>
      <c r="E99" s="10">
        <f t="shared" si="5"/>
        <v>138294.41094533802</v>
      </c>
    </row>
    <row r="100" spans="1:5" x14ac:dyDescent="0.3">
      <c r="A100" s="9">
        <v>45421</v>
      </c>
      <c r="B100" s="10">
        <f t="shared" si="4"/>
        <v>138294.41094533802</v>
      </c>
      <c r="C100" s="10">
        <f>E99*Data!$B$13</f>
        <v>143.58436109078812</v>
      </c>
      <c r="D100" s="10">
        <f>_xlfn.XLOOKUP(A100,'Taksit Tarihleri'!$B$2:$B$9,'Taksit Tarihleri'!$D$2:$D$9,0)</f>
        <v>0</v>
      </c>
      <c r="E100" s="10">
        <f t="shared" si="5"/>
        <v>138437.99530642881</v>
      </c>
    </row>
    <row r="101" spans="1:5" x14ac:dyDescent="0.3">
      <c r="A101" s="9">
        <v>45422</v>
      </c>
      <c r="B101" s="10">
        <f t="shared" si="4"/>
        <v>138437.99530642881</v>
      </c>
      <c r="C101" s="10">
        <f>E100*Data!$B$13</f>
        <v>143.73343774984411</v>
      </c>
      <c r="D101" s="10">
        <f>_xlfn.XLOOKUP(A101,'Taksit Tarihleri'!$B$2:$B$9,'Taksit Tarihleri'!$D$2:$D$9,0)</f>
        <v>0</v>
      </c>
      <c r="E101" s="10">
        <f t="shared" si="5"/>
        <v>138581.72874417866</v>
      </c>
    </row>
    <row r="102" spans="1:5" x14ac:dyDescent="0.3">
      <c r="A102" s="9">
        <v>45423</v>
      </c>
      <c r="B102" s="10">
        <f t="shared" si="4"/>
        <v>138581.72874417866</v>
      </c>
      <c r="C102" s="10">
        <f>E101*Data!$B$13</f>
        <v>143.88266918794506</v>
      </c>
      <c r="D102" s="10">
        <f>_xlfn.XLOOKUP(A102,'Taksit Tarihleri'!$B$2:$B$9,'Taksit Tarihleri'!$D$2:$D$9,0)</f>
        <v>0</v>
      </c>
      <c r="E102" s="10">
        <f t="shared" si="5"/>
        <v>138725.6114133666</v>
      </c>
    </row>
    <row r="103" spans="1:5" x14ac:dyDescent="0.3">
      <c r="A103" s="9">
        <v>45424</v>
      </c>
      <c r="B103" s="10">
        <f t="shared" si="4"/>
        <v>138725.6114133666</v>
      </c>
      <c r="C103" s="10">
        <f>E102*Data!$B$13</f>
        <v>144.03205556579044</v>
      </c>
      <c r="D103" s="10">
        <f>_xlfn.XLOOKUP(A103,'Taksit Tarihleri'!$B$2:$B$9,'Taksit Tarihleri'!$D$2:$D$9,0)</f>
        <v>0</v>
      </c>
      <c r="E103" s="10">
        <f t="shared" si="5"/>
        <v>138869.64346893239</v>
      </c>
    </row>
    <row r="104" spans="1:5" x14ac:dyDescent="0.3">
      <c r="A104" s="9">
        <v>45425</v>
      </c>
      <c r="B104" s="10">
        <f t="shared" si="4"/>
        <v>138869.64346893239</v>
      </c>
      <c r="C104" s="10">
        <f>E103*Data!$B$13</f>
        <v>144.18159704424676</v>
      </c>
      <c r="D104" s="10">
        <f>_xlfn.XLOOKUP(A104,'Taksit Tarihleri'!$B$2:$B$9,'Taksit Tarihleri'!$D$2:$D$9,0)</f>
        <v>0</v>
      </c>
      <c r="E104" s="10">
        <f t="shared" si="5"/>
        <v>139013.82506597665</v>
      </c>
    </row>
    <row r="105" spans="1:5" x14ac:dyDescent="0.3">
      <c r="A105" s="9">
        <v>45426</v>
      </c>
      <c r="B105" s="10">
        <f t="shared" si="4"/>
        <v>139013.82506597665</v>
      </c>
      <c r="C105" s="10">
        <f>E104*Data!$B$13</f>
        <v>144.33129378434734</v>
      </c>
      <c r="D105" s="10">
        <f>_xlfn.XLOOKUP(A105,'Taksit Tarihleri'!$B$2:$B$9,'Taksit Tarihleri'!$D$2:$D$9,0)</f>
        <v>0</v>
      </c>
      <c r="E105" s="10">
        <f t="shared" si="5"/>
        <v>139158.15635976099</v>
      </c>
    </row>
    <row r="106" spans="1:5" x14ac:dyDescent="0.3">
      <c r="A106" s="9">
        <v>45427</v>
      </c>
      <c r="B106" s="10">
        <f t="shared" si="4"/>
        <v>139158.15635976099</v>
      </c>
      <c r="C106" s="10">
        <f>E105*Data!$B$13</f>
        <v>144.48114594729284</v>
      </c>
      <c r="D106" s="10">
        <f>_xlfn.XLOOKUP(A106,'Taksit Tarihleri'!$B$2:$B$9,'Taksit Tarihleri'!$D$2:$D$9,0)</f>
        <v>0</v>
      </c>
      <c r="E106" s="10">
        <f t="shared" si="5"/>
        <v>139302.63750570829</v>
      </c>
    </row>
    <row r="107" spans="1:5" x14ac:dyDescent="0.3">
      <c r="A107" s="9">
        <v>45428</v>
      </c>
      <c r="B107" s="10">
        <f t="shared" si="4"/>
        <v>139302.63750570829</v>
      </c>
      <c r="C107" s="10">
        <f>E106*Data!$B$13</f>
        <v>144.63115369445123</v>
      </c>
      <c r="D107" s="10">
        <f>_xlfn.XLOOKUP(A107,'Taksit Tarihleri'!$B$2:$B$9,'Taksit Tarihleri'!$D$2:$D$9,0)</f>
        <v>0</v>
      </c>
      <c r="E107" s="10">
        <f t="shared" si="5"/>
        <v>139447.26865940273</v>
      </c>
    </row>
    <row r="108" spans="1:5" x14ac:dyDescent="0.3">
      <c r="A108" s="9">
        <v>45429</v>
      </c>
      <c r="B108" s="10">
        <f t="shared" si="4"/>
        <v>139447.26865940273</v>
      </c>
      <c r="C108" s="10">
        <f>E107*Data!$B$13</f>
        <v>144.78131718735804</v>
      </c>
      <c r="D108" s="10">
        <f>_xlfn.XLOOKUP(A108,'Taksit Tarihleri'!$B$2:$B$9,'Taksit Tarihleri'!$D$2:$D$9,0)</f>
        <v>0</v>
      </c>
      <c r="E108" s="10">
        <f t="shared" si="5"/>
        <v>139592.04997659009</v>
      </c>
    </row>
    <row r="109" spans="1:5" x14ac:dyDescent="0.3">
      <c r="A109" s="9">
        <v>45430</v>
      </c>
      <c r="B109" s="10">
        <f t="shared" si="4"/>
        <v>139592.04997659009</v>
      </c>
      <c r="C109" s="10">
        <f>E108*Data!$B$13</f>
        <v>144.9316365877165</v>
      </c>
      <c r="D109" s="10">
        <f>_xlfn.XLOOKUP(A109,'Taksit Tarihleri'!$B$2:$B$9,'Taksit Tarihleri'!$D$2:$D$9,0)</f>
        <v>0</v>
      </c>
      <c r="E109" s="10">
        <f t="shared" si="5"/>
        <v>139736.98161317781</v>
      </c>
    </row>
    <row r="110" spans="1:5" x14ac:dyDescent="0.3">
      <c r="A110" s="9">
        <v>45431</v>
      </c>
      <c r="B110" s="10">
        <f t="shared" si="4"/>
        <v>139736.98161317781</v>
      </c>
      <c r="C110" s="10">
        <f>E109*Data!$B$13</f>
        <v>145.08211205739772</v>
      </c>
      <c r="D110" s="10">
        <f>_xlfn.XLOOKUP(A110,'Taksit Tarihleri'!$B$2:$B$9,'Taksit Tarihleri'!$D$2:$D$9,0)</f>
        <v>0</v>
      </c>
      <c r="E110" s="10">
        <f t="shared" si="5"/>
        <v>139882.0637252352</v>
      </c>
    </row>
    <row r="111" spans="1:5" x14ac:dyDescent="0.3">
      <c r="A111" s="9">
        <v>45432</v>
      </c>
      <c r="B111" s="10">
        <f t="shared" si="4"/>
        <v>139882.0637252352</v>
      </c>
      <c r="C111" s="10">
        <f>E110*Data!$B$13</f>
        <v>145.23274375844093</v>
      </c>
      <c r="D111" s="10">
        <f>_xlfn.XLOOKUP(A111,'Taksit Tarihleri'!$B$2:$B$9,'Taksit Tarihleri'!$D$2:$D$9,0)</f>
        <v>0</v>
      </c>
      <c r="E111" s="10">
        <f t="shared" si="5"/>
        <v>140027.29646899365</v>
      </c>
    </row>
    <row r="112" spans="1:5" x14ac:dyDescent="0.3">
      <c r="A112" s="9">
        <v>45433</v>
      </c>
      <c r="B112" s="10">
        <f t="shared" si="4"/>
        <v>140027.29646899365</v>
      </c>
      <c r="C112" s="10">
        <f>E111*Data!$B$13</f>
        <v>145.38353185305351</v>
      </c>
      <c r="D112" s="10">
        <f>_xlfn.XLOOKUP(A112,'Taksit Tarihleri'!$B$2:$B$9,'Taksit Tarihleri'!$D$2:$D$9,0)</f>
        <v>0</v>
      </c>
      <c r="E112" s="10">
        <f t="shared" si="5"/>
        <v>140172.68000084671</v>
      </c>
    </row>
    <row r="113" spans="1:5" x14ac:dyDescent="0.3">
      <c r="A113" s="9">
        <v>45434</v>
      </c>
      <c r="B113" s="10">
        <f t="shared" si="4"/>
        <v>140172.68000084671</v>
      </c>
      <c r="C113" s="10">
        <f>E112*Data!$B$13</f>
        <v>145.53447650361133</v>
      </c>
      <c r="D113" s="10">
        <f>_xlfn.XLOOKUP(A113,'Taksit Tarihleri'!$B$2:$B$9,'Taksit Tarihleri'!$D$2:$D$9,0)</f>
        <v>0</v>
      </c>
      <c r="E113" s="10">
        <f t="shared" si="5"/>
        <v>140318.21447735032</v>
      </c>
    </row>
    <row r="114" spans="1:5" x14ac:dyDescent="0.3">
      <c r="A114" s="9">
        <v>45435</v>
      </c>
      <c r="B114" s="10">
        <f t="shared" si="4"/>
        <v>140318.21447735032</v>
      </c>
      <c r="C114" s="10">
        <f>E113*Data!$B$13</f>
        <v>145.6855778726588</v>
      </c>
      <c r="D114" s="10">
        <f>_xlfn.XLOOKUP(A114,'Taksit Tarihleri'!$B$2:$B$9,'Taksit Tarihleri'!$D$2:$D$9,0)</f>
        <v>0</v>
      </c>
      <c r="E114" s="10">
        <f t="shared" si="5"/>
        <v>140463.90005522297</v>
      </c>
    </row>
    <row r="115" spans="1:5" x14ac:dyDescent="0.3">
      <c r="A115" s="9">
        <v>45436</v>
      </c>
      <c r="B115" s="10">
        <f t="shared" si="4"/>
        <v>140463.90005522297</v>
      </c>
      <c r="C115" s="10">
        <f>E114*Data!$B$13</f>
        <v>145.83683612290909</v>
      </c>
      <c r="D115" s="10">
        <f>_xlfn.XLOOKUP(A115,'Taksit Tarihleri'!$B$2:$B$9,'Taksit Tarihleri'!$D$2:$D$9,0)</f>
        <v>0</v>
      </c>
      <c r="E115" s="10">
        <f t="shared" si="5"/>
        <v>140609.73689134588</v>
      </c>
    </row>
    <row r="116" spans="1:5" x14ac:dyDescent="0.3">
      <c r="A116" s="9">
        <v>45437</v>
      </c>
      <c r="B116" s="10">
        <f t="shared" si="4"/>
        <v>140609.73689134588</v>
      </c>
      <c r="C116" s="10">
        <f>E115*Data!$B$13</f>
        <v>145.98825141724436</v>
      </c>
      <c r="D116" s="10">
        <f>_xlfn.XLOOKUP(A116,'Taksit Tarihleri'!$B$2:$B$9,'Taksit Tarihleri'!$D$2:$D$9,0)</f>
        <v>0</v>
      </c>
      <c r="E116" s="10">
        <f t="shared" si="5"/>
        <v>140755.72514276311</v>
      </c>
    </row>
    <row r="117" spans="1:5" x14ac:dyDescent="0.3">
      <c r="A117" s="9">
        <v>45438</v>
      </c>
      <c r="B117" s="10">
        <f t="shared" si="4"/>
        <v>140755.72514276311</v>
      </c>
      <c r="C117" s="10">
        <f>E116*Data!$B$13</f>
        <v>146.13982391871579</v>
      </c>
      <c r="D117" s="10">
        <f>_xlfn.XLOOKUP(A117,'Taksit Tarihleri'!$B$2:$B$9,'Taksit Tarihleri'!$D$2:$D$9,0)</f>
        <v>0</v>
      </c>
      <c r="E117" s="10">
        <f t="shared" si="5"/>
        <v>140901.86496668184</v>
      </c>
    </row>
    <row r="118" spans="1:5" x14ac:dyDescent="0.3">
      <c r="A118" s="9">
        <v>45439</v>
      </c>
      <c r="B118" s="10">
        <f t="shared" si="4"/>
        <v>140901.86496668184</v>
      </c>
      <c r="C118" s="10">
        <f>E117*Data!$B$13</f>
        <v>146.29155379054399</v>
      </c>
      <c r="D118" s="10">
        <f>_xlfn.XLOOKUP(A118,'Taksit Tarihleri'!$B$2:$B$9,'Taksit Tarihleri'!$D$2:$D$9,0)</f>
        <v>0</v>
      </c>
      <c r="E118" s="10">
        <f t="shared" si="5"/>
        <v>141048.15652047237</v>
      </c>
    </row>
    <row r="119" spans="1:5" x14ac:dyDescent="0.3">
      <c r="A119" s="9">
        <v>45440</v>
      </c>
      <c r="B119" s="10">
        <f t="shared" si="4"/>
        <v>141048.15652047237</v>
      </c>
      <c r="C119" s="10">
        <f>E118*Data!$B$13</f>
        <v>146.44344119611887</v>
      </c>
      <c r="D119" s="10">
        <f>_xlfn.XLOOKUP(A119,'Taksit Tarihleri'!$B$2:$B$9,'Taksit Tarihleri'!$D$2:$D$9,0)</f>
        <v>0</v>
      </c>
      <c r="E119" s="10">
        <f t="shared" si="5"/>
        <v>141194.59996166849</v>
      </c>
    </row>
    <row r="120" spans="1:5" x14ac:dyDescent="0.3">
      <c r="A120" s="9">
        <v>45441</v>
      </c>
      <c r="B120" s="10">
        <f t="shared" si="4"/>
        <v>141194.59996166849</v>
      </c>
      <c r="C120" s="10">
        <f>E119*Data!$B$13</f>
        <v>146.59548629900007</v>
      </c>
      <c r="D120" s="10">
        <f>_xlfn.XLOOKUP(A120,'Taksit Tarihleri'!$B$2:$B$9,'Taksit Tarihleri'!$D$2:$D$9,0)</f>
        <v>0</v>
      </c>
      <c r="E120" s="10">
        <f t="shared" si="5"/>
        <v>141341.19544796748</v>
      </c>
    </row>
    <row r="121" spans="1:5" x14ac:dyDescent="0.3">
      <c r="A121" s="9">
        <v>45442</v>
      </c>
      <c r="B121" s="10">
        <f t="shared" si="4"/>
        <v>141341.19544796748</v>
      </c>
      <c r="C121" s="10">
        <f>E120*Data!$B$13</f>
        <v>146.74768926291705</v>
      </c>
      <c r="D121" s="10">
        <f>_xlfn.XLOOKUP(A121,'Taksit Tarihleri'!$B$2:$B$9,'Taksit Tarihleri'!$D$2:$D$9,0)</f>
        <v>0</v>
      </c>
      <c r="E121" s="10">
        <f t="shared" si="5"/>
        <v>141487.94313723038</v>
      </c>
    </row>
    <row r="122" spans="1:5" x14ac:dyDescent="0.3">
      <c r="A122" s="9">
        <v>45443</v>
      </c>
      <c r="B122" s="10">
        <f t="shared" si="4"/>
        <v>141487.94313723038</v>
      </c>
      <c r="C122" s="10">
        <f>E121*Data!$B$13</f>
        <v>146.90005025176924</v>
      </c>
      <c r="D122" s="10">
        <f>_xlfn.XLOOKUP(A122,'Taksit Tarihleri'!$B$2:$B$9,'Taksit Tarihleri'!$D$2:$D$9,0)</f>
        <v>0</v>
      </c>
      <c r="E122" s="10">
        <f t="shared" si="5"/>
        <v>141634.84318748215</v>
      </c>
    </row>
    <row r="123" spans="1:5" x14ac:dyDescent="0.3">
      <c r="A123" s="9">
        <v>45444</v>
      </c>
      <c r="B123" s="10">
        <f t="shared" si="4"/>
        <v>141634.84318748215</v>
      </c>
      <c r="C123" s="10">
        <f>E122*Data!$B$13</f>
        <v>147.05256942962629</v>
      </c>
      <c r="D123" s="10">
        <f>_xlfn.XLOOKUP(A123,'Taksit Tarihleri'!$B$2:$B$9,'Taksit Tarihleri'!$D$2:$D$9,0)</f>
        <v>39600</v>
      </c>
      <c r="E123" s="10">
        <f t="shared" si="5"/>
        <v>102181.89575691178</v>
      </c>
    </row>
    <row r="124" spans="1:5" x14ac:dyDescent="0.3">
      <c r="A124" s="9">
        <v>45445</v>
      </c>
      <c r="B124" s="10">
        <f t="shared" si="4"/>
        <v>102181.89575691178</v>
      </c>
      <c r="C124" s="10">
        <f>E123*Data!$B$13</f>
        <v>106.09049286236741</v>
      </c>
      <c r="D124" s="10">
        <f>_xlfn.XLOOKUP(A124,'Taksit Tarihleri'!$B$2:$B$9,'Taksit Tarihleri'!$D$2:$D$9,0)</f>
        <v>0</v>
      </c>
      <c r="E124" s="10">
        <f t="shared" si="5"/>
        <v>102287.98624977414</v>
      </c>
    </row>
    <row r="125" spans="1:5" x14ac:dyDescent="0.3">
      <c r="A125" s="9">
        <v>45446</v>
      </c>
      <c r="B125" s="10">
        <f t="shared" si="4"/>
        <v>102287.98624977414</v>
      </c>
      <c r="C125" s="10">
        <f>E124*Data!$B$13</f>
        <v>106.20064146151414</v>
      </c>
      <c r="D125" s="10">
        <f>_xlfn.XLOOKUP(A125,'Taksit Tarihleri'!$B$2:$B$9,'Taksit Tarihleri'!$D$2:$D$9,0)</f>
        <v>0</v>
      </c>
      <c r="E125" s="10">
        <f t="shared" si="5"/>
        <v>102394.18689123566</v>
      </c>
    </row>
    <row r="126" spans="1:5" x14ac:dyDescent="0.3">
      <c r="A126" s="9">
        <v>45447</v>
      </c>
      <c r="B126" s="10">
        <f t="shared" si="4"/>
        <v>102394.18689123566</v>
      </c>
      <c r="C126" s="10">
        <f>E125*Data!$B$13</f>
        <v>106.3109044225944</v>
      </c>
      <c r="D126" s="10">
        <f>_xlfn.XLOOKUP(A126,'Taksit Tarihleri'!$B$2:$B$9,'Taksit Tarihleri'!$D$2:$D$9,0)</f>
        <v>0</v>
      </c>
      <c r="E126" s="10">
        <f t="shared" si="5"/>
        <v>102500.49779565826</v>
      </c>
    </row>
    <row r="127" spans="1:5" x14ac:dyDescent="0.3">
      <c r="A127" s="9">
        <v>45448</v>
      </c>
      <c r="B127" s="10">
        <f t="shared" si="4"/>
        <v>102500.49779565826</v>
      </c>
      <c r="C127" s="10">
        <f>E126*Data!$B$13</f>
        <v>106.42128186434464</v>
      </c>
      <c r="D127" s="10">
        <f>_xlfn.XLOOKUP(A127,'Taksit Tarihleri'!$B$2:$B$9,'Taksit Tarihleri'!$D$2:$D$9,0)</f>
        <v>0</v>
      </c>
      <c r="E127" s="10">
        <f t="shared" si="5"/>
        <v>102606.9190775226</v>
      </c>
    </row>
    <row r="128" spans="1:5" x14ac:dyDescent="0.3">
      <c r="A128" s="9">
        <v>45449</v>
      </c>
      <c r="B128" s="10">
        <f t="shared" si="4"/>
        <v>102606.9190775226</v>
      </c>
      <c r="C128" s="10">
        <f>E127*Data!$B$13</f>
        <v>106.53177390562456</v>
      </c>
      <c r="D128" s="10">
        <f>_xlfn.XLOOKUP(A128,'Taksit Tarihleri'!$B$2:$B$9,'Taksit Tarihleri'!$D$2:$D$9,0)</f>
        <v>0</v>
      </c>
      <c r="E128" s="10">
        <f t="shared" si="5"/>
        <v>102713.45085142822</v>
      </c>
    </row>
    <row r="129" spans="1:5" x14ac:dyDescent="0.3">
      <c r="A129" s="9">
        <v>45450</v>
      </c>
      <c r="B129" s="10">
        <f t="shared" si="4"/>
        <v>102713.45085142822</v>
      </c>
      <c r="C129" s="10">
        <f>E128*Data!$B$13</f>
        <v>106.64238066541728</v>
      </c>
      <c r="D129" s="10">
        <f>_xlfn.XLOOKUP(A129,'Taksit Tarihleri'!$B$2:$B$9,'Taksit Tarihleri'!$D$2:$D$9,0)</f>
        <v>0</v>
      </c>
      <c r="E129" s="10">
        <f t="shared" si="5"/>
        <v>102820.09323209364</v>
      </c>
    </row>
    <row r="130" spans="1:5" x14ac:dyDescent="0.3">
      <c r="A130" s="9">
        <v>45451</v>
      </c>
      <c r="B130" s="10">
        <f t="shared" si="4"/>
        <v>102820.09323209364</v>
      </c>
      <c r="C130" s="10">
        <f>E129*Data!$B$13</f>
        <v>106.75310226282946</v>
      </c>
      <c r="D130" s="10">
        <f>_xlfn.XLOOKUP(A130,'Taksit Tarihleri'!$B$2:$B$9,'Taksit Tarihleri'!$D$2:$D$9,0)</f>
        <v>0</v>
      </c>
      <c r="E130" s="10">
        <f t="shared" si="5"/>
        <v>102926.84633435647</v>
      </c>
    </row>
    <row r="131" spans="1:5" x14ac:dyDescent="0.3">
      <c r="A131" s="9">
        <v>45452</v>
      </c>
      <c r="B131" s="10">
        <f t="shared" si="4"/>
        <v>102926.84633435647</v>
      </c>
      <c r="C131" s="10">
        <f>E130*Data!$B$13</f>
        <v>106.86393881709141</v>
      </c>
      <c r="D131" s="10">
        <f>_xlfn.XLOOKUP(A131,'Taksit Tarihleri'!$B$2:$B$9,'Taksit Tarihleri'!$D$2:$D$9,0)</f>
        <v>0</v>
      </c>
      <c r="E131" s="10">
        <f t="shared" si="5"/>
        <v>103033.71027317355</v>
      </c>
    </row>
    <row r="132" spans="1:5" x14ac:dyDescent="0.3">
      <c r="A132" s="9">
        <v>45453</v>
      </c>
      <c r="B132" s="10">
        <f t="shared" si="4"/>
        <v>103033.71027317355</v>
      </c>
      <c r="C132" s="10">
        <f>E131*Data!$B$13</f>
        <v>106.97489044755724</v>
      </c>
      <c r="D132" s="10">
        <f>_xlfn.XLOOKUP(A132,'Taksit Tarihleri'!$B$2:$B$9,'Taksit Tarihleri'!$D$2:$D$9,0)</f>
        <v>0</v>
      </c>
      <c r="E132" s="10">
        <f t="shared" si="5"/>
        <v>103140.68516362111</v>
      </c>
    </row>
    <row r="133" spans="1:5" x14ac:dyDescent="0.3">
      <c r="A133" s="9">
        <v>45454</v>
      </c>
      <c r="B133" s="10">
        <f t="shared" si="4"/>
        <v>103140.68516362111</v>
      </c>
      <c r="C133" s="10">
        <f>E132*Data!$B$13</f>
        <v>107.08595727370498</v>
      </c>
      <c r="D133" s="10">
        <f>_xlfn.XLOOKUP(A133,'Taksit Tarihleri'!$B$2:$B$9,'Taksit Tarihleri'!$D$2:$D$9,0)</f>
        <v>0</v>
      </c>
      <c r="E133" s="10">
        <f t="shared" si="5"/>
        <v>103247.77112089482</v>
      </c>
    </row>
    <row r="134" spans="1:5" x14ac:dyDescent="0.3">
      <c r="A134" s="9">
        <v>45455</v>
      </c>
      <c r="B134" s="10">
        <f t="shared" si="4"/>
        <v>103247.77112089482</v>
      </c>
      <c r="C134" s="10">
        <f>E133*Data!$B$13</f>
        <v>107.19713941513669</v>
      </c>
      <c r="D134" s="10">
        <f>_xlfn.XLOOKUP(A134,'Taksit Tarihleri'!$B$2:$B$9,'Taksit Tarihleri'!$D$2:$D$9,0)</f>
        <v>0</v>
      </c>
      <c r="E134" s="10">
        <f t="shared" si="5"/>
        <v>103354.96826030995</v>
      </c>
    </row>
    <row r="135" spans="1:5" x14ac:dyDescent="0.3">
      <c r="A135" s="9">
        <v>45456</v>
      </c>
      <c r="B135" s="10">
        <f t="shared" si="4"/>
        <v>103354.96826030995</v>
      </c>
      <c r="C135" s="10">
        <f>E134*Data!$B$13</f>
        <v>107.30843699157863</v>
      </c>
      <c r="D135" s="10">
        <f>_xlfn.XLOOKUP(A135,'Taksit Tarihleri'!$B$2:$B$9,'Taksit Tarihleri'!$D$2:$D$9,0)</f>
        <v>0</v>
      </c>
      <c r="E135" s="10">
        <f t="shared" si="5"/>
        <v>103462.27669730152</v>
      </c>
    </row>
    <row r="136" spans="1:5" x14ac:dyDescent="0.3">
      <c r="A136" s="9">
        <v>45457</v>
      </c>
      <c r="B136" s="10">
        <f t="shared" si="4"/>
        <v>103462.27669730152</v>
      </c>
      <c r="C136" s="10">
        <f>E135*Data!$B$13</f>
        <v>107.41985012288136</v>
      </c>
      <c r="D136" s="10">
        <f>_xlfn.XLOOKUP(A136,'Taksit Tarihleri'!$B$2:$B$9,'Taksit Tarihleri'!$D$2:$D$9,0)</f>
        <v>0</v>
      </c>
      <c r="E136" s="10">
        <f t="shared" si="5"/>
        <v>103569.69654742441</v>
      </c>
    </row>
    <row r="137" spans="1:5" x14ac:dyDescent="0.3">
      <c r="A137" s="9">
        <v>45458</v>
      </c>
      <c r="B137" s="10">
        <f t="shared" si="4"/>
        <v>103569.69654742441</v>
      </c>
      <c r="C137" s="10">
        <f>E136*Data!$B$13</f>
        <v>107.53137892901988</v>
      </c>
      <c r="D137" s="10">
        <f>_xlfn.XLOOKUP(A137,'Taksit Tarihleri'!$B$2:$B$9,'Taksit Tarihleri'!$D$2:$D$9,0)</f>
        <v>0</v>
      </c>
      <c r="E137" s="10">
        <f t="shared" si="5"/>
        <v>103677.22792635343</v>
      </c>
    </row>
    <row r="138" spans="1:5" x14ac:dyDescent="0.3">
      <c r="A138" s="9">
        <v>45459</v>
      </c>
      <c r="B138" s="10">
        <f t="shared" si="4"/>
        <v>103677.22792635343</v>
      </c>
      <c r="C138" s="10">
        <f>E137*Data!$B$13</f>
        <v>107.64302353009373</v>
      </c>
      <c r="D138" s="10">
        <f>_xlfn.XLOOKUP(A138,'Taksit Tarihleri'!$B$2:$B$9,'Taksit Tarihleri'!$D$2:$D$9,0)</f>
        <v>0</v>
      </c>
      <c r="E138" s="10">
        <f t="shared" si="5"/>
        <v>103784.87094988352</v>
      </c>
    </row>
    <row r="139" spans="1:5" x14ac:dyDescent="0.3">
      <c r="A139" s="9">
        <v>45460</v>
      </c>
      <c r="B139" s="10">
        <f t="shared" si="4"/>
        <v>103784.87094988352</v>
      </c>
      <c r="C139" s="10">
        <f>E138*Data!$B$13</f>
        <v>107.75478404632716</v>
      </c>
      <c r="D139" s="10">
        <f>_xlfn.XLOOKUP(A139,'Taksit Tarihleri'!$B$2:$B$9,'Taksit Tarihleri'!$D$2:$D$9,0)</f>
        <v>0</v>
      </c>
      <c r="E139" s="10">
        <f t="shared" si="5"/>
        <v>103892.62573392985</v>
      </c>
    </row>
    <row r="140" spans="1:5" x14ac:dyDescent="0.3">
      <c r="A140" s="9">
        <v>45461</v>
      </c>
      <c r="B140" s="10">
        <f t="shared" si="4"/>
        <v>103892.62573392985</v>
      </c>
      <c r="C140" s="10">
        <f>E139*Data!$B$13</f>
        <v>107.86666059806925</v>
      </c>
      <c r="D140" s="10">
        <f>_xlfn.XLOOKUP(A140,'Taksit Tarihleri'!$B$2:$B$9,'Taksit Tarihleri'!$D$2:$D$9,0)</f>
        <v>0</v>
      </c>
      <c r="E140" s="10">
        <f t="shared" si="5"/>
        <v>104000.49239452792</v>
      </c>
    </row>
    <row r="141" spans="1:5" x14ac:dyDescent="0.3">
      <c r="A141" s="9">
        <v>45462</v>
      </c>
      <c r="B141" s="10">
        <f t="shared" si="4"/>
        <v>104000.49239452792</v>
      </c>
      <c r="C141" s="10">
        <f>E140*Data!$B$13</f>
        <v>107.97865330579401</v>
      </c>
      <c r="D141" s="10">
        <f>_xlfn.XLOOKUP(A141,'Taksit Tarihleri'!$B$2:$B$9,'Taksit Tarihleri'!$D$2:$D$9,0)</f>
        <v>0</v>
      </c>
      <c r="E141" s="10">
        <f t="shared" si="5"/>
        <v>104108.47104783371</v>
      </c>
    </row>
    <row r="142" spans="1:5" x14ac:dyDescent="0.3">
      <c r="A142" s="9">
        <v>45463</v>
      </c>
      <c r="B142" s="10">
        <f t="shared" si="4"/>
        <v>104108.47104783371</v>
      </c>
      <c r="C142" s="10">
        <f>E141*Data!$B$13</f>
        <v>108.09076229010057</v>
      </c>
      <c r="D142" s="10">
        <f>_xlfn.XLOOKUP(A142,'Taksit Tarihleri'!$B$2:$B$9,'Taksit Tarihleri'!$D$2:$D$9,0)</f>
        <v>0</v>
      </c>
      <c r="E142" s="10">
        <f t="shared" si="5"/>
        <v>104216.56181012381</v>
      </c>
    </row>
    <row r="143" spans="1:5" x14ac:dyDescent="0.3">
      <c r="A143" s="9">
        <v>45464</v>
      </c>
      <c r="B143" s="10">
        <f t="shared" si="4"/>
        <v>104216.56181012381</v>
      </c>
      <c r="C143" s="10">
        <f>E142*Data!$B$13</f>
        <v>108.20298767171325</v>
      </c>
      <c r="D143" s="10">
        <f>_xlfn.XLOOKUP(A143,'Taksit Tarihleri'!$B$2:$B$9,'Taksit Tarihleri'!$D$2:$D$9,0)</f>
        <v>0</v>
      </c>
      <c r="E143" s="10">
        <f t="shared" si="5"/>
        <v>104324.76479779552</v>
      </c>
    </row>
    <row r="144" spans="1:5" x14ac:dyDescent="0.3">
      <c r="A144" s="9">
        <v>45465</v>
      </c>
      <c r="B144" s="10">
        <f t="shared" si="4"/>
        <v>104324.76479779552</v>
      </c>
      <c r="C144" s="10">
        <f>E143*Data!$B$13</f>
        <v>108.31532957148168</v>
      </c>
      <c r="D144" s="10">
        <f>_xlfn.XLOOKUP(A144,'Taksit Tarihleri'!$B$2:$B$9,'Taksit Tarihleri'!$D$2:$D$9,0)</f>
        <v>0</v>
      </c>
      <c r="E144" s="10">
        <f t="shared" si="5"/>
        <v>104433.08012736701</v>
      </c>
    </row>
    <row r="145" spans="1:5" x14ac:dyDescent="0.3">
      <c r="A145" s="9">
        <v>45466</v>
      </c>
      <c r="B145" s="10">
        <f t="shared" si="4"/>
        <v>104433.08012736701</v>
      </c>
      <c r="C145" s="10">
        <f>E144*Data!$B$13</f>
        <v>108.42778811038104</v>
      </c>
      <c r="D145" s="10">
        <f>_xlfn.XLOOKUP(A145,'Taksit Tarihleri'!$B$2:$B$9,'Taksit Tarihleri'!$D$2:$D$9,0)</f>
        <v>0</v>
      </c>
      <c r="E145" s="10">
        <f t="shared" si="5"/>
        <v>104541.50791547738</v>
      </c>
    </row>
    <row r="146" spans="1:5" x14ac:dyDescent="0.3">
      <c r="A146" s="9">
        <v>45467</v>
      </c>
      <c r="B146" s="10">
        <f t="shared" si="4"/>
        <v>104541.50791547738</v>
      </c>
      <c r="C146" s="10">
        <f>E145*Data!$B$13</f>
        <v>108.54036340951204</v>
      </c>
      <c r="D146" s="10">
        <f>_xlfn.XLOOKUP(A146,'Taksit Tarihleri'!$B$2:$B$9,'Taksit Tarihleri'!$D$2:$D$9,0)</f>
        <v>0</v>
      </c>
      <c r="E146" s="10">
        <f t="shared" si="5"/>
        <v>104650.0482788869</v>
      </c>
    </row>
    <row r="147" spans="1:5" x14ac:dyDescent="0.3">
      <c r="A147" s="9">
        <v>45468</v>
      </c>
      <c r="B147" s="10">
        <f t="shared" si="4"/>
        <v>104650.0482788869</v>
      </c>
      <c r="C147" s="10">
        <f>E146*Data!$B$13</f>
        <v>108.65305559010115</v>
      </c>
      <c r="D147" s="10">
        <f>_xlfn.XLOOKUP(A147,'Taksit Tarihleri'!$B$2:$B$9,'Taksit Tarihleri'!$D$2:$D$9,0)</f>
        <v>0</v>
      </c>
      <c r="E147" s="10">
        <f t="shared" si="5"/>
        <v>104758.70133447699</v>
      </c>
    </row>
    <row r="148" spans="1:5" x14ac:dyDescent="0.3">
      <c r="A148" s="9">
        <v>45469</v>
      </c>
      <c r="B148" s="10">
        <f t="shared" si="4"/>
        <v>104758.70133447699</v>
      </c>
      <c r="C148" s="10">
        <f>E147*Data!$B$13</f>
        <v>108.76586477350071</v>
      </c>
      <c r="D148" s="10">
        <f>_xlfn.XLOOKUP(A148,'Taksit Tarihleri'!$B$2:$B$9,'Taksit Tarihleri'!$D$2:$D$9,0)</f>
        <v>0</v>
      </c>
      <c r="E148" s="10">
        <f t="shared" si="5"/>
        <v>104867.4671992505</v>
      </c>
    </row>
    <row r="149" spans="1:5" x14ac:dyDescent="0.3">
      <c r="A149" s="9">
        <v>45470</v>
      </c>
      <c r="B149" s="10">
        <f t="shared" si="4"/>
        <v>104867.4671992505</v>
      </c>
      <c r="C149" s="10">
        <f>E148*Data!$B$13</f>
        <v>108.87879108118905</v>
      </c>
      <c r="D149" s="10">
        <f>_xlfn.XLOOKUP(A149,'Taksit Tarihleri'!$B$2:$B$9,'Taksit Tarihleri'!$D$2:$D$9,0)</f>
        <v>0</v>
      </c>
      <c r="E149" s="10">
        <f t="shared" si="5"/>
        <v>104976.3459903317</v>
      </c>
    </row>
    <row r="150" spans="1:5" x14ac:dyDescent="0.3">
      <c r="A150" s="9">
        <v>45471</v>
      </c>
      <c r="B150" s="10">
        <f t="shared" si="4"/>
        <v>104976.3459903317</v>
      </c>
      <c r="C150" s="10">
        <f>E149*Data!$B$13</f>
        <v>108.99183463477061</v>
      </c>
      <c r="D150" s="10">
        <f>_xlfn.XLOOKUP(A150,'Taksit Tarihleri'!$B$2:$B$9,'Taksit Tarihleri'!$D$2:$D$9,0)</f>
        <v>0</v>
      </c>
      <c r="E150" s="10">
        <f t="shared" si="5"/>
        <v>105085.33782496647</v>
      </c>
    </row>
    <row r="151" spans="1:5" x14ac:dyDescent="0.3">
      <c r="A151" s="9">
        <v>45472</v>
      </c>
      <c r="B151" s="10">
        <f t="shared" si="4"/>
        <v>105085.33782496647</v>
      </c>
      <c r="C151" s="10">
        <f>E150*Data!$B$13</f>
        <v>109.10499555597612</v>
      </c>
      <c r="D151" s="10">
        <f>_xlfn.XLOOKUP(A151,'Taksit Tarihleri'!$B$2:$B$9,'Taksit Tarihleri'!$D$2:$D$9,0)</f>
        <v>0</v>
      </c>
      <c r="E151" s="10">
        <f t="shared" si="5"/>
        <v>105194.44282052244</v>
      </c>
    </row>
    <row r="152" spans="1:5" x14ac:dyDescent="0.3">
      <c r="A152" s="9">
        <v>45473</v>
      </c>
      <c r="B152" s="10">
        <f t="shared" si="4"/>
        <v>105194.44282052244</v>
      </c>
      <c r="C152" s="10">
        <f>E151*Data!$B$13</f>
        <v>109.21827396666264</v>
      </c>
      <c r="D152" s="10">
        <f>_xlfn.XLOOKUP(A152,'Taksit Tarihleri'!$B$2:$B$9,'Taksit Tarihleri'!$D$2:$D$9,0)</f>
        <v>0</v>
      </c>
      <c r="E152" s="10">
        <f t="shared" si="5"/>
        <v>105303.6610944891</v>
      </c>
    </row>
    <row r="153" spans="1:5" x14ac:dyDescent="0.3">
      <c r="A153" s="9">
        <v>45474</v>
      </c>
      <c r="B153" s="10">
        <f t="shared" si="4"/>
        <v>105303.6610944891</v>
      </c>
      <c r="C153" s="10">
        <f>E152*Data!$B$13</f>
        <v>109.33166998881381</v>
      </c>
      <c r="D153" s="10">
        <f>_xlfn.XLOOKUP(A153,'Taksit Tarihleri'!$B$2:$B$9,'Taksit Tarihleri'!$D$2:$D$9,0)</f>
        <v>39600</v>
      </c>
      <c r="E153" s="10">
        <f t="shared" si="5"/>
        <v>65812.992764477909</v>
      </c>
    </row>
    <row r="154" spans="1:5" x14ac:dyDescent="0.3">
      <c r="A154" s="9">
        <v>45475</v>
      </c>
      <c r="B154" s="10">
        <f t="shared" si="4"/>
        <v>65812.992764477909</v>
      </c>
      <c r="C154" s="10">
        <f>E153*Data!$B$13</f>
        <v>68.330429646179255</v>
      </c>
      <c r="D154" s="10">
        <f>_xlfn.XLOOKUP(A154,'Taksit Tarihleri'!$B$2:$B$9,'Taksit Tarihleri'!$D$2:$D$9,0)</f>
        <v>0</v>
      </c>
      <c r="E154" s="10">
        <f t="shared" si="5"/>
        <v>65881.323194124096</v>
      </c>
    </row>
    <row r="155" spans="1:5" x14ac:dyDescent="0.3">
      <c r="A155" s="9">
        <v>45476</v>
      </c>
      <c r="B155" s="10">
        <f t="shared" si="4"/>
        <v>65881.323194124096</v>
      </c>
      <c r="C155" s="10">
        <f>E154*Data!$B$13</f>
        <v>68.401373808106982</v>
      </c>
      <c r="D155" s="10">
        <f>_xlfn.XLOOKUP(A155,'Taksit Tarihleri'!$B$2:$B$9,'Taksit Tarihleri'!$D$2:$D$9,0)</f>
        <v>0</v>
      </c>
      <c r="E155" s="10">
        <f t="shared" si="5"/>
        <v>65949.724567932208</v>
      </c>
    </row>
    <row r="156" spans="1:5" x14ac:dyDescent="0.3">
      <c r="A156" s="9">
        <v>45477</v>
      </c>
      <c r="B156" s="10">
        <f t="shared" si="4"/>
        <v>65949.724567932208</v>
      </c>
      <c r="C156" s="10">
        <f>E155*Data!$B$13</f>
        <v>68.472391627907754</v>
      </c>
      <c r="D156" s="10">
        <f>_xlfn.XLOOKUP(A156,'Taksit Tarihleri'!$B$2:$B$9,'Taksit Tarihleri'!$D$2:$D$9,0)</f>
        <v>0</v>
      </c>
      <c r="E156" s="10">
        <f t="shared" si="5"/>
        <v>66018.196959560111</v>
      </c>
    </row>
    <row r="157" spans="1:5" x14ac:dyDescent="0.3">
      <c r="A157" s="9">
        <v>45478</v>
      </c>
      <c r="B157" s="10">
        <f t="shared" si="4"/>
        <v>66018.196959560111</v>
      </c>
      <c r="C157" s="10">
        <f>E156*Data!$B$13</f>
        <v>68.543483182056946</v>
      </c>
      <c r="D157" s="10">
        <f>_xlfn.XLOOKUP(A157,'Taksit Tarihleri'!$B$2:$B$9,'Taksit Tarihleri'!$D$2:$D$9,0)</f>
        <v>0</v>
      </c>
      <c r="E157" s="10">
        <f t="shared" si="5"/>
        <v>66086.740442742172</v>
      </c>
    </row>
    <row r="158" spans="1:5" x14ac:dyDescent="0.3">
      <c r="A158" s="9">
        <v>45479</v>
      </c>
      <c r="B158" s="10">
        <f t="shared" si="4"/>
        <v>66086.740442742172</v>
      </c>
      <c r="C158" s="10">
        <f>E157*Data!$B$13</f>
        <v>68.614648547109354</v>
      </c>
      <c r="D158" s="10">
        <f>_xlfn.XLOOKUP(A158,'Taksit Tarihleri'!$B$2:$B$9,'Taksit Tarihleri'!$D$2:$D$9,0)</f>
        <v>0</v>
      </c>
      <c r="E158" s="10">
        <f t="shared" si="5"/>
        <v>66155.355091289282</v>
      </c>
    </row>
    <row r="159" spans="1:5" x14ac:dyDescent="0.3">
      <c r="A159" s="9">
        <v>45480</v>
      </c>
      <c r="B159" s="10">
        <f t="shared" si="4"/>
        <v>66155.355091289282</v>
      </c>
      <c r="C159" s="10">
        <f>E158*Data!$B$13</f>
        <v>68.685887799699259</v>
      </c>
      <c r="D159" s="10">
        <f>_xlfn.XLOOKUP(A159,'Taksit Tarihleri'!$B$2:$B$9,'Taksit Tarihleri'!$D$2:$D$9,0)</f>
        <v>0</v>
      </c>
      <c r="E159" s="10">
        <f t="shared" si="5"/>
        <v>66224.040979088983</v>
      </c>
    </row>
    <row r="160" spans="1:5" x14ac:dyDescent="0.3">
      <c r="A160" s="9">
        <v>45481</v>
      </c>
      <c r="B160" s="10">
        <f t="shared" ref="B160:B215" si="6">E159</f>
        <v>66224.040979088983</v>
      </c>
      <c r="C160" s="10">
        <f>E159*Data!$B$13</f>
        <v>68.757201016540478</v>
      </c>
      <c r="D160" s="10">
        <f>_xlfn.XLOOKUP(A160,'Taksit Tarihleri'!$B$2:$B$9,'Taksit Tarihleri'!$D$2:$D$9,0)</f>
        <v>0</v>
      </c>
      <c r="E160" s="10">
        <f t="shared" ref="E160:E215" si="7">B160+C160-D160</f>
        <v>66292.798180105528</v>
      </c>
    </row>
    <row r="161" spans="1:5" x14ac:dyDescent="0.3">
      <c r="A161" s="9">
        <v>45482</v>
      </c>
      <c r="B161" s="10">
        <f t="shared" si="6"/>
        <v>66292.798180105528</v>
      </c>
      <c r="C161" s="10">
        <f>E160*Data!$B$13</f>
        <v>68.828588274426508</v>
      </c>
      <c r="D161" s="10">
        <f>_xlfn.XLOOKUP(A161,'Taksit Tarihleri'!$B$2:$B$9,'Taksit Tarihleri'!$D$2:$D$9,0)</f>
        <v>0</v>
      </c>
      <c r="E161" s="10">
        <f t="shared" si="7"/>
        <v>66361.626768379952</v>
      </c>
    </row>
    <row r="162" spans="1:5" x14ac:dyDescent="0.3">
      <c r="A162" s="9">
        <v>45483</v>
      </c>
      <c r="B162" s="10">
        <f t="shared" si="6"/>
        <v>66361.626768379952</v>
      </c>
      <c r="C162" s="10">
        <f>E161*Data!$B$13</f>
        <v>68.900049650230557</v>
      </c>
      <c r="D162" s="10">
        <f>_xlfn.XLOOKUP(A162,'Taksit Tarihleri'!$B$2:$B$9,'Taksit Tarihleri'!$D$2:$D$9,0)</f>
        <v>0</v>
      </c>
      <c r="E162" s="10">
        <f t="shared" si="7"/>
        <v>66430.526818030179</v>
      </c>
    </row>
    <row r="163" spans="1:5" x14ac:dyDescent="0.3">
      <c r="A163" s="9">
        <v>45484</v>
      </c>
      <c r="B163" s="10">
        <f t="shared" si="6"/>
        <v>66430.526818030179</v>
      </c>
      <c r="C163" s="10">
        <f>E162*Data!$B$13</f>
        <v>68.971585220905652</v>
      </c>
      <c r="D163" s="10">
        <f>_xlfn.XLOOKUP(A163,'Taksit Tarihleri'!$B$2:$B$9,'Taksit Tarihleri'!$D$2:$D$9,0)</f>
        <v>0</v>
      </c>
      <c r="E163" s="10">
        <f t="shared" si="7"/>
        <v>66499.498403251084</v>
      </c>
    </row>
    <row r="164" spans="1:5" x14ac:dyDescent="0.3">
      <c r="A164" s="9">
        <v>45485</v>
      </c>
      <c r="B164" s="10">
        <f t="shared" si="6"/>
        <v>66499.498403251084</v>
      </c>
      <c r="C164" s="10">
        <f>E163*Data!$B$13</f>
        <v>69.043195063484731</v>
      </c>
      <c r="D164" s="10">
        <f>_xlfn.XLOOKUP(A164,'Taksit Tarihleri'!$B$2:$B$9,'Taksit Tarihleri'!$D$2:$D$9,0)</f>
        <v>0</v>
      </c>
      <c r="E164" s="10">
        <f t="shared" si="7"/>
        <v>66568.541598314565</v>
      </c>
    </row>
    <row r="165" spans="1:5" x14ac:dyDescent="0.3">
      <c r="A165" s="9">
        <v>45486</v>
      </c>
      <c r="B165" s="10">
        <f t="shared" si="6"/>
        <v>66568.541598314565</v>
      </c>
      <c r="C165" s="10">
        <f>E164*Data!$B$13</f>
        <v>69.114879255080695</v>
      </c>
      <c r="D165" s="10">
        <f>_xlfn.XLOOKUP(A165,'Taksit Tarihleri'!$B$2:$B$9,'Taksit Tarihleri'!$D$2:$D$9,0)</f>
        <v>0</v>
      </c>
      <c r="E165" s="10">
        <f t="shared" si="7"/>
        <v>66637.656477569646</v>
      </c>
    </row>
    <row r="166" spans="1:5" x14ac:dyDescent="0.3">
      <c r="A166" s="9">
        <v>45487</v>
      </c>
      <c r="B166" s="10">
        <f t="shared" si="6"/>
        <v>66637.656477569646</v>
      </c>
      <c r="C166" s="10">
        <f>E165*Data!$B$13</f>
        <v>69.186637872886521</v>
      </c>
      <c r="D166" s="10">
        <f>_xlfn.XLOOKUP(A166,'Taksit Tarihleri'!$B$2:$B$9,'Taksit Tarihleri'!$D$2:$D$9,0)</f>
        <v>0</v>
      </c>
      <c r="E166" s="10">
        <f t="shared" si="7"/>
        <v>66706.843115442534</v>
      </c>
    </row>
    <row r="167" spans="1:5" x14ac:dyDescent="0.3">
      <c r="A167" s="9">
        <v>45488</v>
      </c>
      <c r="B167" s="10">
        <f t="shared" si="6"/>
        <v>66706.843115442534</v>
      </c>
      <c r="C167" s="10">
        <f>E166*Data!$B$13</f>
        <v>69.258470994175312</v>
      </c>
      <c r="D167" s="10">
        <f>_xlfn.XLOOKUP(A167,'Taksit Tarihleri'!$B$2:$B$9,'Taksit Tarihleri'!$D$2:$D$9,0)</f>
        <v>0</v>
      </c>
      <c r="E167" s="10">
        <f t="shared" si="7"/>
        <v>66776.101586436707</v>
      </c>
    </row>
    <row r="168" spans="1:5" x14ac:dyDescent="0.3">
      <c r="A168" s="9">
        <v>45489</v>
      </c>
      <c r="B168" s="10">
        <f t="shared" si="6"/>
        <v>66776.101586436707</v>
      </c>
      <c r="C168" s="10">
        <f>E167*Data!$B$13</f>
        <v>69.3303786963004</v>
      </c>
      <c r="D168" s="10">
        <f>_xlfn.XLOOKUP(A168,'Taksit Tarihleri'!$B$2:$B$9,'Taksit Tarihleri'!$D$2:$D$9,0)</f>
        <v>0</v>
      </c>
      <c r="E168" s="10">
        <f t="shared" si="7"/>
        <v>66845.431965133001</v>
      </c>
    </row>
    <row r="169" spans="1:5" x14ac:dyDescent="0.3">
      <c r="A169" s="9">
        <v>45490</v>
      </c>
      <c r="B169" s="10">
        <f t="shared" si="6"/>
        <v>66845.431965133001</v>
      </c>
      <c r="C169" s="10">
        <f>E168*Data!$B$13</f>
        <v>69.402361056695469</v>
      </c>
      <c r="D169" s="10">
        <f>_xlfn.XLOOKUP(A169,'Taksit Tarihleri'!$B$2:$B$9,'Taksit Tarihleri'!$D$2:$D$9,0)</f>
        <v>0</v>
      </c>
      <c r="E169" s="10">
        <f t="shared" si="7"/>
        <v>66914.834326189695</v>
      </c>
    </row>
    <row r="170" spans="1:5" x14ac:dyDescent="0.3">
      <c r="A170" s="9">
        <v>45491</v>
      </c>
      <c r="B170" s="10">
        <f t="shared" si="6"/>
        <v>66914.834326189695</v>
      </c>
      <c r="C170" s="10">
        <f>E169*Data!$B$13</f>
        <v>69.474418152874549</v>
      </c>
      <c r="D170" s="10">
        <f>_xlfn.XLOOKUP(A170,'Taksit Tarihleri'!$B$2:$B$9,'Taksit Tarihleri'!$D$2:$D$9,0)</f>
        <v>0</v>
      </c>
      <c r="E170" s="10">
        <f t="shared" si="7"/>
        <v>66984.308744342576</v>
      </c>
    </row>
    <row r="171" spans="1:5" x14ac:dyDescent="0.3">
      <c r="A171" s="9">
        <v>45492</v>
      </c>
      <c r="B171" s="10">
        <f t="shared" si="6"/>
        <v>66984.308744342576</v>
      </c>
      <c r="C171" s="10">
        <f>E170*Data!$B$13</f>
        <v>69.546550062432189</v>
      </c>
      <c r="D171" s="10">
        <f>_xlfn.XLOOKUP(A171,'Taksit Tarihleri'!$B$2:$B$9,'Taksit Tarihleri'!$D$2:$D$9,0)</f>
        <v>0</v>
      </c>
      <c r="E171" s="10">
        <f t="shared" si="7"/>
        <v>67053.855294405002</v>
      </c>
    </row>
    <row r="172" spans="1:5" x14ac:dyDescent="0.3">
      <c r="A172" s="9">
        <v>45493</v>
      </c>
      <c r="B172" s="10">
        <f t="shared" si="6"/>
        <v>67053.855294405002</v>
      </c>
      <c r="C172" s="10">
        <f>E171*Data!$B$13</f>
        <v>69.618756863043444</v>
      </c>
      <c r="D172" s="10">
        <f>_xlfn.XLOOKUP(A172,'Taksit Tarihleri'!$B$2:$B$9,'Taksit Tarihleri'!$D$2:$D$9,0)</f>
        <v>0</v>
      </c>
      <c r="E172" s="10">
        <f t="shared" si="7"/>
        <v>67123.474051268044</v>
      </c>
    </row>
    <row r="173" spans="1:5" x14ac:dyDescent="0.3">
      <c r="A173" s="9">
        <v>45494</v>
      </c>
      <c r="B173" s="10">
        <f t="shared" si="6"/>
        <v>67123.474051268044</v>
      </c>
      <c r="C173" s="10">
        <f>E172*Data!$B$13</f>
        <v>69.691038632464085</v>
      </c>
      <c r="D173" s="10">
        <f>_xlfn.XLOOKUP(A173,'Taksit Tarihleri'!$B$2:$B$9,'Taksit Tarihleri'!$D$2:$D$9,0)</f>
        <v>0</v>
      </c>
      <c r="E173" s="10">
        <f t="shared" si="7"/>
        <v>67193.165089900504</v>
      </c>
    </row>
    <row r="174" spans="1:5" x14ac:dyDescent="0.3">
      <c r="A174" s="9">
        <v>45495</v>
      </c>
      <c r="B174" s="10">
        <f t="shared" si="6"/>
        <v>67193.165089900504</v>
      </c>
      <c r="C174" s="10">
        <f>E173*Data!$B$13</f>
        <v>69.763395448530574</v>
      </c>
      <c r="D174" s="10">
        <f>_xlfn.XLOOKUP(A174,'Taksit Tarihleri'!$B$2:$B$9,'Taksit Tarihleri'!$D$2:$D$9,0)</f>
        <v>0</v>
      </c>
      <c r="E174" s="10">
        <f t="shared" si="7"/>
        <v>67262.928485349039</v>
      </c>
    </row>
    <row r="175" spans="1:5" x14ac:dyDescent="0.3">
      <c r="A175" s="9">
        <v>45496</v>
      </c>
      <c r="B175" s="10">
        <f t="shared" si="6"/>
        <v>67262.928485349039</v>
      </c>
      <c r="C175" s="10">
        <f>E174*Data!$B$13</f>
        <v>69.835827389160201</v>
      </c>
      <c r="D175" s="10">
        <f>_xlfn.XLOOKUP(A175,'Taksit Tarihleri'!$B$2:$B$9,'Taksit Tarihleri'!$D$2:$D$9,0)</f>
        <v>0</v>
      </c>
      <c r="E175" s="10">
        <f t="shared" si="7"/>
        <v>67332.764312738203</v>
      </c>
    </row>
    <row r="176" spans="1:5" x14ac:dyDescent="0.3">
      <c r="A176" s="9">
        <v>45497</v>
      </c>
      <c r="B176" s="10">
        <f t="shared" si="6"/>
        <v>67332.764312738203</v>
      </c>
      <c r="C176" s="10">
        <f>E175*Data!$B$13</f>
        <v>69.908334532351134</v>
      </c>
      <c r="D176" s="10">
        <f>_xlfn.XLOOKUP(A176,'Taksit Tarihleri'!$B$2:$B$9,'Taksit Tarihleri'!$D$2:$D$9,0)</f>
        <v>0</v>
      </c>
      <c r="E176" s="10">
        <f t="shared" si="7"/>
        <v>67402.672647270549</v>
      </c>
    </row>
    <row r="177" spans="1:5" x14ac:dyDescent="0.3">
      <c r="A177" s="9">
        <v>45498</v>
      </c>
      <c r="B177" s="10">
        <f t="shared" si="6"/>
        <v>67402.672647270549</v>
      </c>
      <c r="C177" s="10">
        <f>E176*Data!$B$13</f>
        <v>69.98091695618254</v>
      </c>
      <c r="D177" s="10">
        <f>_xlfn.XLOOKUP(A177,'Taksit Tarihleri'!$B$2:$B$9,'Taksit Tarihleri'!$D$2:$D$9,0)</f>
        <v>0</v>
      </c>
      <c r="E177" s="10">
        <f t="shared" si="7"/>
        <v>67472.653564226726</v>
      </c>
    </row>
    <row r="178" spans="1:5" x14ac:dyDescent="0.3">
      <c r="A178" s="9">
        <v>45499</v>
      </c>
      <c r="B178" s="10">
        <f t="shared" si="6"/>
        <v>67472.653564226726</v>
      </c>
      <c r="C178" s="10">
        <f>E177*Data!$B$13</f>
        <v>70.053574738814632</v>
      </c>
      <c r="D178" s="10">
        <f>_xlfn.XLOOKUP(A178,'Taksit Tarihleri'!$B$2:$B$9,'Taksit Tarihleri'!$D$2:$D$9,0)</f>
        <v>0</v>
      </c>
      <c r="E178" s="10">
        <f t="shared" si="7"/>
        <v>67542.707138965547</v>
      </c>
    </row>
    <row r="179" spans="1:5" x14ac:dyDescent="0.3">
      <c r="A179" s="9">
        <v>45500</v>
      </c>
      <c r="B179" s="10">
        <f t="shared" si="6"/>
        <v>67542.707138965547</v>
      </c>
      <c r="C179" s="10">
        <f>E178*Data!$B$13</f>
        <v>70.126307958488823</v>
      </c>
      <c r="D179" s="10">
        <f>_xlfn.XLOOKUP(A179,'Taksit Tarihleri'!$B$2:$B$9,'Taksit Tarihleri'!$D$2:$D$9,0)</f>
        <v>0</v>
      </c>
      <c r="E179" s="10">
        <f t="shared" si="7"/>
        <v>67612.833446924036</v>
      </c>
    </row>
    <row r="180" spans="1:5" x14ac:dyDescent="0.3">
      <c r="A180" s="9">
        <v>45501</v>
      </c>
      <c r="B180" s="10">
        <f t="shared" si="6"/>
        <v>67612.833446924036</v>
      </c>
      <c r="C180" s="10">
        <f>E179*Data!$B$13</f>
        <v>70.199116693527685</v>
      </c>
      <c r="D180" s="10">
        <f>_xlfn.XLOOKUP(A180,'Taksit Tarihleri'!$B$2:$B$9,'Taksit Tarihleri'!$D$2:$D$9,0)</f>
        <v>0</v>
      </c>
      <c r="E180" s="10">
        <f t="shared" si="7"/>
        <v>67683.032563617569</v>
      </c>
    </row>
    <row r="181" spans="1:5" x14ac:dyDescent="0.3">
      <c r="A181" s="9">
        <v>45502</v>
      </c>
      <c r="B181" s="10">
        <f t="shared" si="6"/>
        <v>67683.032563617569</v>
      </c>
      <c r="C181" s="10">
        <f>E180*Data!$B$13</f>
        <v>70.272001022335175</v>
      </c>
      <c r="D181" s="10">
        <f>_xlfn.XLOOKUP(A181,'Taksit Tarihleri'!$B$2:$B$9,'Taksit Tarihleri'!$D$2:$D$9,0)</f>
        <v>0</v>
      </c>
      <c r="E181" s="10">
        <f t="shared" si="7"/>
        <v>67753.304564639911</v>
      </c>
    </row>
    <row r="182" spans="1:5" x14ac:dyDescent="0.3">
      <c r="A182" s="9">
        <v>45503</v>
      </c>
      <c r="B182" s="10">
        <f t="shared" si="6"/>
        <v>67753.304564639911</v>
      </c>
      <c r="C182" s="10">
        <f>E181*Data!$B$13</f>
        <v>70.344961023396635</v>
      </c>
      <c r="D182" s="10">
        <f>_xlfn.XLOOKUP(A182,'Taksit Tarihleri'!$B$2:$B$9,'Taksit Tarihleri'!$D$2:$D$9,0)</f>
        <v>0</v>
      </c>
      <c r="E182" s="10">
        <f t="shared" si="7"/>
        <v>67823.649525663306</v>
      </c>
    </row>
    <row r="183" spans="1:5" x14ac:dyDescent="0.3">
      <c r="A183" s="9">
        <v>45504</v>
      </c>
      <c r="B183" s="10">
        <f t="shared" si="6"/>
        <v>67823.649525663306</v>
      </c>
      <c r="C183" s="10">
        <f>E182*Data!$B$13</f>
        <v>70.417996775278837</v>
      </c>
      <c r="D183" s="10">
        <f>_xlfn.XLOOKUP(A183,'Taksit Tarihleri'!$B$2:$B$9,'Taksit Tarihleri'!$D$2:$D$9,0)</f>
        <v>0</v>
      </c>
      <c r="E183" s="10">
        <f t="shared" si="7"/>
        <v>67894.067522438578</v>
      </c>
    </row>
    <row r="184" spans="1:5" x14ac:dyDescent="0.3">
      <c r="A184" s="9">
        <v>45505</v>
      </c>
      <c r="B184" s="10">
        <f t="shared" si="6"/>
        <v>67894.067522438578</v>
      </c>
      <c r="C184" s="10">
        <f>E183*Data!$B$13</f>
        <v>70.491108356630221</v>
      </c>
      <c r="D184" s="10">
        <f>_xlfn.XLOOKUP(A184,'Taksit Tarihleri'!$B$2:$B$9,'Taksit Tarihleri'!$D$2:$D$9,0)</f>
        <v>39600</v>
      </c>
      <c r="E184" s="10">
        <f t="shared" si="7"/>
        <v>28364.558630795203</v>
      </c>
    </row>
    <row r="185" spans="1:5" x14ac:dyDescent="0.3">
      <c r="A185" s="9">
        <v>45506</v>
      </c>
      <c r="B185" s="10">
        <f t="shared" si="6"/>
        <v>28364.558630795203</v>
      </c>
      <c r="C185" s="10">
        <f>E184*Data!$B$13</f>
        <v>29.449541747820156</v>
      </c>
      <c r="D185" s="10">
        <f>_xlfn.XLOOKUP(A185,'Taksit Tarihleri'!$B$2:$B$9,'Taksit Tarihleri'!$D$2:$D$9,0)</f>
        <v>0</v>
      </c>
      <c r="E185" s="10">
        <f t="shared" si="7"/>
        <v>28394.008172543025</v>
      </c>
    </row>
    <row r="186" spans="1:5" x14ac:dyDescent="0.3">
      <c r="A186" s="9">
        <v>45507</v>
      </c>
      <c r="B186" s="10">
        <f t="shared" si="6"/>
        <v>28394.008172543025</v>
      </c>
      <c r="C186" s="10">
        <f>E185*Data!$B$13</f>
        <v>29.480117774771447</v>
      </c>
      <c r="D186" s="10">
        <f>_xlfn.XLOOKUP(A186,'Taksit Tarihleri'!$B$2:$B$9,'Taksit Tarihleri'!$D$2:$D$9,0)</f>
        <v>0</v>
      </c>
      <c r="E186" s="10">
        <f t="shared" si="7"/>
        <v>28423.488290317797</v>
      </c>
    </row>
    <row r="187" spans="1:5" x14ac:dyDescent="0.3">
      <c r="A187" s="9">
        <v>45508</v>
      </c>
      <c r="B187" s="10">
        <f t="shared" si="6"/>
        <v>28423.488290317797</v>
      </c>
      <c r="C187" s="10">
        <f>E186*Data!$B$13</f>
        <v>29.510725547324487</v>
      </c>
      <c r="D187" s="10">
        <f>_xlfn.XLOOKUP(A187,'Taksit Tarihleri'!$B$2:$B$9,'Taksit Tarihleri'!$D$2:$D$9,0)</f>
        <v>0</v>
      </c>
      <c r="E187" s="10">
        <f t="shared" si="7"/>
        <v>28452.99901586512</v>
      </c>
    </row>
    <row r="188" spans="1:5" x14ac:dyDescent="0.3">
      <c r="A188" s="9">
        <v>45509</v>
      </c>
      <c r="B188" s="10">
        <f t="shared" si="6"/>
        <v>28452.99901586512</v>
      </c>
      <c r="C188" s="10">
        <f>E187*Data!$B$13</f>
        <v>29.541365098439197</v>
      </c>
      <c r="D188" s="10">
        <f>_xlfn.XLOOKUP(A188,'Taksit Tarihleri'!$B$2:$B$9,'Taksit Tarihleri'!$D$2:$D$9,0)</f>
        <v>0</v>
      </c>
      <c r="E188" s="10">
        <f t="shared" si="7"/>
        <v>28482.540380963557</v>
      </c>
    </row>
    <row r="189" spans="1:5" x14ac:dyDescent="0.3">
      <c r="A189" s="9">
        <v>45510</v>
      </c>
      <c r="B189" s="10">
        <f t="shared" si="6"/>
        <v>28482.540380963557</v>
      </c>
      <c r="C189" s="10">
        <f>E188*Data!$B$13</f>
        <v>29.572036461109704</v>
      </c>
      <c r="D189" s="10">
        <f>_xlfn.XLOOKUP(A189,'Taksit Tarihleri'!$B$2:$B$9,'Taksit Tarihleri'!$D$2:$D$9,0)</f>
        <v>0</v>
      </c>
      <c r="E189" s="10">
        <f t="shared" si="7"/>
        <v>28512.112417424665</v>
      </c>
    </row>
    <row r="190" spans="1:5" x14ac:dyDescent="0.3">
      <c r="A190" s="9">
        <v>45511</v>
      </c>
      <c r="B190" s="10">
        <f t="shared" si="6"/>
        <v>28512.112417424665</v>
      </c>
      <c r="C190" s="10">
        <f>E189*Data!$B$13</f>
        <v>29.602739668364407</v>
      </c>
      <c r="D190" s="10">
        <f>_xlfn.XLOOKUP(A190,'Taksit Tarihleri'!$B$2:$B$9,'Taksit Tarihleri'!$D$2:$D$9,0)</f>
        <v>0</v>
      </c>
      <c r="E190" s="10">
        <f t="shared" si="7"/>
        <v>28541.715157093029</v>
      </c>
    </row>
    <row r="191" spans="1:5" x14ac:dyDescent="0.3">
      <c r="A191" s="9">
        <v>45512</v>
      </c>
      <c r="B191" s="10">
        <f t="shared" si="6"/>
        <v>28541.715157093029</v>
      </c>
      <c r="C191" s="10">
        <f>E190*Data!$B$13</f>
        <v>29.633474753265986</v>
      </c>
      <c r="D191" s="10">
        <f>_xlfn.XLOOKUP(A191,'Taksit Tarihleri'!$B$2:$B$9,'Taksit Tarihleri'!$D$2:$D$9,0)</f>
        <v>0</v>
      </c>
      <c r="E191" s="10">
        <f t="shared" si="7"/>
        <v>28571.348631846296</v>
      </c>
    </row>
    <row r="192" spans="1:5" x14ac:dyDescent="0.3">
      <c r="A192" s="9">
        <v>45513</v>
      </c>
      <c r="B192" s="10">
        <f t="shared" si="6"/>
        <v>28571.348631846296</v>
      </c>
      <c r="C192" s="10">
        <f>E191*Data!$B$13</f>
        <v>29.664241748911454</v>
      </c>
      <c r="D192" s="10">
        <f>_xlfn.XLOOKUP(A192,'Taksit Tarihleri'!$B$2:$B$9,'Taksit Tarihleri'!$D$2:$D$9,0)</f>
        <v>0</v>
      </c>
      <c r="E192" s="10">
        <f t="shared" si="7"/>
        <v>28601.012873595209</v>
      </c>
    </row>
    <row r="193" spans="1:5" x14ac:dyDescent="0.3">
      <c r="A193" s="9">
        <v>45514</v>
      </c>
      <c r="B193" s="10">
        <f t="shared" si="6"/>
        <v>28601.012873595209</v>
      </c>
      <c r="C193" s="10">
        <f>E192*Data!$B$13</f>
        <v>29.695040688432183</v>
      </c>
      <c r="D193" s="10">
        <f>_xlfn.XLOOKUP(A193,'Taksit Tarihleri'!$B$2:$B$9,'Taksit Tarihleri'!$D$2:$D$9,0)</f>
        <v>0</v>
      </c>
      <c r="E193" s="10">
        <f t="shared" si="7"/>
        <v>28630.707914283641</v>
      </c>
    </row>
    <row r="194" spans="1:5" x14ac:dyDescent="0.3">
      <c r="A194" s="9">
        <v>45515</v>
      </c>
      <c r="B194" s="10">
        <f t="shared" si="6"/>
        <v>28630.707914283641</v>
      </c>
      <c r="C194" s="10">
        <f>E193*Data!$B$13</f>
        <v>29.725871604993944</v>
      </c>
      <c r="D194" s="10">
        <f>_xlfn.XLOOKUP(A194,'Taksit Tarihleri'!$B$2:$B$9,'Taksit Tarihleri'!$D$2:$D$9,0)</f>
        <v>0</v>
      </c>
      <c r="E194" s="10">
        <f t="shared" si="7"/>
        <v>28660.433785888636</v>
      </c>
    </row>
    <row r="195" spans="1:5" x14ac:dyDescent="0.3">
      <c r="A195" s="9">
        <v>45516</v>
      </c>
      <c r="B195" s="10">
        <f t="shared" si="6"/>
        <v>28660.433785888636</v>
      </c>
      <c r="C195" s="10">
        <f>E194*Data!$B$13</f>
        <v>29.756734531796944</v>
      </c>
      <c r="D195" s="10">
        <f>_xlfn.XLOOKUP(A195,'Taksit Tarihleri'!$B$2:$B$9,'Taksit Tarihleri'!$D$2:$D$9,0)</f>
        <v>0</v>
      </c>
      <c r="E195" s="10">
        <f t="shared" si="7"/>
        <v>28690.190520420434</v>
      </c>
    </row>
    <row r="196" spans="1:5" x14ac:dyDescent="0.3">
      <c r="A196" s="9">
        <v>45517</v>
      </c>
      <c r="B196" s="10">
        <f t="shared" si="6"/>
        <v>28690.190520420434</v>
      </c>
      <c r="C196" s="10">
        <f>E195*Data!$B$13</f>
        <v>29.787629502075859</v>
      </c>
      <c r="D196" s="10">
        <f>_xlfn.XLOOKUP(A196,'Taksit Tarihleri'!$B$2:$B$9,'Taksit Tarihleri'!$D$2:$D$9,0)</f>
        <v>0</v>
      </c>
      <c r="E196" s="10">
        <f t="shared" si="7"/>
        <v>28719.97814992251</v>
      </c>
    </row>
    <row r="197" spans="1:5" x14ac:dyDescent="0.3">
      <c r="A197" s="9">
        <v>45518</v>
      </c>
      <c r="B197" s="10">
        <f t="shared" si="6"/>
        <v>28719.97814992251</v>
      </c>
      <c r="C197" s="10">
        <f>E196*Data!$B$13</f>
        <v>29.818556549099874</v>
      </c>
      <c r="D197" s="10">
        <f>_xlfn.XLOOKUP(A197,'Taksit Tarihleri'!$B$2:$B$9,'Taksit Tarihleri'!$D$2:$D$9,0)</f>
        <v>0</v>
      </c>
      <c r="E197" s="10">
        <f t="shared" si="7"/>
        <v>28749.79670647161</v>
      </c>
    </row>
    <row r="198" spans="1:5" x14ac:dyDescent="0.3">
      <c r="A198" s="9">
        <v>45519</v>
      </c>
      <c r="B198" s="10">
        <f t="shared" si="6"/>
        <v>28749.79670647161</v>
      </c>
      <c r="C198" s="10">
        <f>E197*Data!$B$13</f>
        <v>29.84951570617271</v>
      </c>
      <c r="D198" s="10">
        <f>_xlfn.XLOOKUP(A198,'Taksit Tarihleri'!$B$2:$B$9,'Taksit Tarihleri'!$D$2:$D$9,0)</f>
        <v>0</v>
      </c>
      <c r="E198" s="10">
        <f t="shared" si="7"/>
        <v>28779.646222177784</v>
      </c>
    </row>
    <row r="199" spans="1:5" x14ac:dyDescent="0.3">
      <c r="A199" s="9">
        <v>45520</v>
      </c>
      <c r="B199" s="10">
        <f t="shared" si="6"/>
        <v>28779.646222177784</v>
      </c>
      <c r="C199" s="10">
        <f>E198*Data!$B$13</f>
        <v>29.880507006632673</v>
      </c>
      <c r="D199" s="10">
        <f>_xlfn.XLOOKUP(A199,'Taksit Tarihleri'!$B$2:$B$9,'Taksit Tarihleri'!$D$2:$D$9,0)</f>
        <v>0</v>
      </c>
      <c r="E199" s="10">
        <f t="shared" si="7"/>
        <v>28809.526729184417</v>
      </c>
    </row>
    <row r="200" spans="1:5" x14ac:dyDescent="0.3">
      <c r="A200" s="9">
        <v>45521</v>
      </c>
      <c r="B200" s="10">
        <f t="shared" si="6"/>
        <v>28809.526729184417</v>
      </c>
      <c r="C200" s="10">
        <f>E199*Data!$B$13</f>
        <v>29.911530483852673</v>
      </c>
      <c r="D200" s="10">
        <f>_xlfn.XLOOKUP(A200,'Taksit Tarihleri'!$B$2:$B$9,'Taksit Tarihleri'!$D$2:$D$9,0)</f>
        <v>0</v>
      </c>
      <c r="E200" s="10">
        <f t="shared" si="7"/>
        <v>28839.43825966827</v>
      </c>
    </row>
    <row r="201" spans="1:5" x14ac:dyDescent="0.3">
      <c r="A201" s="9">
        <v>45522</v>
      </c>
      <c r="B201" s="10">
        <f t="shared" si="6"/>
        <v>28839.43825966827</v>
      </c>
      <c r="C201" s="10">
        <f>E200*Data!$B$13</f>
        <v>29.942586171240279</v>
      </c>
      <c r="D201" s="10">
        <f>_xlfn.XLOOKUP(A201,'Taksit Tarihleri'!$B$2:$B$9,'Taksit Tarihleri'!$D$2:$D$9,0)</f>
        <v>0</v>
      </c>
      <c r="E201" s="10">
        <f t="shared" si="7"/>
        <v>28869.380845839511</v>
      </c>
    </row>
    <row r="202" spans="1:5" x14ac:dyDescent="0.3">
      <c r="A202" s="9">
        <v>45523</v>
      </c>
      <c r="B202" s="10">
        <f t="shared" si="6"/>
        <v>28869.380845839511</v>
      </c>
      <c r="C202" s="10">
        <f>E201*Data!$B$13</f>
        <v>29.973674102237744</v>
      </c>
      <c r="D202" s="10">
        <f>_xlfn.XLOOKUP(A202,'Taksit Tarihleri'!$B$2:$B$9,'Taksit Tarihleri'!$D$2:$D$9,0)</f>
        <v>0</v>
      </c>
      <c r="E202" s="10">
        <f t="shared" si="7"/>
        <v>28899.354519941749</v>
      </c>
    </row>
    <row r="203" spans="1:5" x14ac:dyDescent="0.3">
      <c r="A203" s="9">
        <v>45524</v>
      </c>
      <c r="B203" s="10">
        <f t="shared" si="6"/>
        <v>28899.354519941749</v>
      </c>
      <c r="C203" s="10">
        <f>E202*Data!$B$13</f>
        <v>30.004794310322033</v>
      </c>
      <c r="D203" s="10">
        <f>_xlfn.XLOOKUP(A203,'Taksit Tarihleri'!$B$2:$B$9,'Taksit Tarihleri'!$D$2:$D$9,0)</f>
        <v>0</v>
      </c>
      <c r="E203" s="10">
        <f t="shared" si="7"/>
        <v>28929.359314252073</v>
      </c>
    </row>
    <row r="204" spans="1:5" x14ac:dyDescent="0.3">
      <c r="A204" s="9">
        <v>45525</v>
      </c>
      <c r="B204" s="10">
        <f t="shared" si="6"/>
        <v>28929.359314252073</v>
      </c>
      <c r="C204" s="10">
        <f>E203*Data!$B$13</f>
        <v>30.035946829004885</v>
      </c>
      <c r="D204" s="10">
        <f>_xlfn.XLOOKUP(A204,'Taksit Tarihleri'!$B$2:$B$9,'Taksit Tarihleri'!$D$2:$D$9,0)</f>
        <v>0</v>
      </c>
      <c r="E204" s="10">
        <f t="shared" si="7"/>
        <v>28959.395261081077</v>
      </c>
    </row>
    <row r="205" spans="1:5" x14ac:dyDescent="0.3">
      <c r="A205" s="9">
        <v>45526</v>
      </c>
      <c r="B205" s="10">
        <f t="shared" si="6"/>
        <v>28959.395261081077</v>
      </c>
      <c r="C205" s="10">
        <f>E204*Data!$B$13</f>
        <v>30.067131691832813</v>
      </c>
      <c r="D205" s="10">
        <f>_xlfn.XLOOKUP(A205,'Taksit Tarihleri'!$B$2:$B$9,'Taksit Tarihleri'!$D$2:$D$9,0)</f>
        <v>0</v>
      </c>
      <c r="E205" s="10">
        <f t="shared" si="7"/>
        <v>28989.462392772912</v>
      </c>
    </row>
    <row r="206" spans="1:5" x14ac:dyDescent="0.3">
      <c r="A206" s="9">
        <v>45527</v>
      </c>
      <c r="B206" s="10">
        <f t="shared" si="6"/>
        <v>28989.462392772912</v>
      </c>
      <c r="C206" s="10">
        <f>E205*Data!$B$13</f>
        <v>30.098348932387175</v>
      </c>
      <c r="D206" s="10">
        <f>_xlfn.XLOOKUP(A206,'Taksit Tarihleri'!$B$2:$B$9,'Taksit Tarihleri'!$D$2:$D$9,0)</f>
        <v>0</v>
      </c>
      <c r="E206" s="10">
        <f t="shared" si="7"/>
        <v>29019.5607417053</v>
      </c>
    </row>
    <row r="207" spans="1:5" x14ac:dyDescent="0.3">
      <c r="A207" s="9">
        <v>45528</v>
      </c>
      <c r="B207" s="10">
        <f t="shared" si="6"/>
        <v>29019.5607417053</v>
      </c>
      <c r="C207" s="10">
        <f>E206*Data!$B$13</f>
        <v>30.129598584284192</v>
      </c>
      <c r="D207" s="10">
        <f>_xlfn.XLOOKUP(A207,'Taksit Tarihleri'!$B$2:$B$9,'Taksit Tarihleri'!$D$2:$D$9,0)</f>
        <v>0</v>
      </c>
      <c r="E207" s="10">
        <f t="shared" si="7"/>
        <v>29049.690340289584</v>
      </c>
    </row>
    <row r="208" spans="1:5" x14ac:dyDescent="0.3">
      <c r="A208" s="9">
        <v>45529</v>
      </c>
      <c r="B208" s="10">
        <f t="shared" si="6"/>
        <v>29049.690340289584</v>
      </c>
      <c r="C208" s="10">
        <f>E207*Data!$B$13</f>
        <v>30.160880681174977</v>
      </c>
      <c r="D208" s="10">
        <f>_xlfn.XLOOKUP(A208,'Taksit Tarihleri'!$B$2:$B$9,'Taksit Tarihleri'!$D$2:$D$9,0)</f>
        <v>0</v>
      </c>
      <c r="E208" s="10">
        <f t="shared" si="7"/>
        <v>29079.851220970759</v>
      </c>
    </row>
    <row r="209" spans="1:5" x14ac:dyDescent="0.3">
      <c r="A209" s="9">
        <v>45530</v>
      </c>
      <c r="B209" s="10">
        <f t="shared" si="6"/>
        <v>29079.851220970759</v>
      </c>
      <c r="C209" s="10">
        <f>E208*Data!$B$13</f>
        <v>30.192195256745595</v>
      </c>
      <c r="D209" s="10">
        <f>_xlfn.XLOOKUP(A209,'Taksit Tarihleri'!$B$2:$B$9,'Taksit Tarihleri'!$D$2:$D$9,0)</f>
        <v>0</v>
      </c>
      <c r="E209" s="10">
        <f t="shared" si="7"/>
        <v>29110.043416227505</v>
      </c>
    </row>
    <row r="210" spans="1:5" x14ac:dyDescent="0.3">
      <c r="A210" s="9">
        <v>45531</v>
      </c>
      <c r="B210" s="10">
        <f t="shared" si="6"/>
        <v>29110.043416227505</v>
      </c>
      <c r="C210" s="10">
        <f>E209*Data!$B$13</f>
        <v>30.223542344717082</v>
      </c>
      <c r="D210" s="10">
        <f>_xlfn.XLOOKUP(A210,'Taksit Tarihleri'!$B$2:$B$9,'Taksit Tarihleri'!$D$2:$D$9,0)</f>
        <v>0</v>
      </c>
      <c r="E210" s="10">
        <f t="shared" si="7"/>
        <v>29140.266958572221</v>
      </c>
    </row>
    <row r="211" spans="1:5" x14ac:dyDescent="0.3">
      <c r="A211" s="9">
        <v>45532</v>
      </c>
      <c r="B211" s="10">
        <f t="shared" si="6"/>
        <v>29140.266958572221</v>
      </c>
      <c r="C211" s="10">
        <f>E210*Data!$B$13</f>
        <v>30.254921978845477</v>
      </c>
      <c r="D211" s="10">
        <f>_xlfn.XLOOKUP(A211,'Taksit Tarihleri'!$B$2:$B$9,'Taksit Tarihleri'!$D$2:$D$9,0)</f>
        <v>0</v>
      </c>
      <c r="E211" s="10">
        <f t="shared" si="7"/>
        <v>29170.521880551067</v>
      </c>
    </row>
    <row r="212" spans="1:5" x14ac:dyDescent="0.3">
      <c r="A212" s="9">
        <v>45533</v>
      </c>
      <c r="B212" s="10">
        <f t="shared" si="6"/>
        <v>29170.521880551067</v>
      </c>
      <c r="C212" s="10">
        <f>E211*Data!$B$13</f>
        <v>30.286334192921874</v>
      </c>
      <c r="D212" s="10">
        <f>_xlfn.XLOOKUP(A212,'Taksit Tarihleri'!$B$2:$B$9,'Taksit Tarihleri'!$D$2:$D$9,0)</f>
        <v>0</v>
      </c>
      <c r="E212" s="10">
        <f t="shared" si="7"/>
        <v>29200.808214743989</v>
      </c>
    </row>
    <row r="213" spans="1:5" x14ac:dyDescent="0.3">
      <c r="A213" s="9">
        <v>45534</v>
      </c>
      <c r="B213" s="10">
        <f t="shared" si="6"/>
        <v>29200.808214743989</v>
      </c>
      <c r="C213" s="10">
        <f>E212*Data!$B$13</f>
        <v>30.317779020772448</v>
      </c>
      <c r="D213" s="10">
        <f>_xlfn.XLOOKUP(A213,'Taksit Tarihleri'!$B$2:$B$9,'Taksit Tarihleri'!$D$2:$D$9,0)</f>
        <v>0</v>
      </c>
      <c r="E213" s="10">
        <f t="shared" si="7"/>
        <v>29231.125993764763</v>
      </c>
    </row>
    <row r="214" spans="1:5" x14ac:dyDescent="0.3">
      <c r="A214" s="9">
        <v>45535</v>
      </c>
      <c r="B214" s="10">
        <f t="shared" si="6"/>
        <v>29231.125993764763</v>
      </c>
      <c r="C214" s="10">
        <f>E213*Data!$B$13</f>
        <v>30.349256496258498</v>
      </c>
      <c r="D214" s="10">
        <f>_xlfn.XLOOKUP(A214,'Taksit Tarihleri'!$B$2:$B$9,'Taksit Tarihleri'!$D$2:$D$9,0)</f>
        <v>0</v>
      </c>
      <c r="E214" s="10">
        <f t="shared" si="7"/>
        <v>29261.475250261021</v>
      </c>
    </row>
    <row r="215" spans="1:5" x14ac:dyDescent="0.3">
      <c r="A215" s="9">
        <v>45536</v>
      </c>
      <c r="B215" s="10">
        <f t="shared" si="6"/>
        <v>29261.475250261021</v>
      </c>
      <c r="C215" s="10">
        <f>E214*Data!$B$13</f>
        <v>30.380766653276471</v>
      </c>
      <c r="D215" s="10">
        <f>_xlfn.XLOOKUP(A215,'Taksit Tarihleri'!$B$2:$B$9,'Taksit Tarihleri'!$D$2:$D$9,0)</f>
        <v>39600</v>
      </c>
      <c r="E215" s="10">
        <f t="shared" si="7"/>
        <v>-10308.143983085702</v>
      </c>
    </row>
    <row r="216" spans="1:5" x14ac:dyDescent="0.3">
      <c r="A216" s="6"/>
    </row>
    <row r="217" spans="1:5" x14ac:dyDescent="0.3">
      <c r="A217" s="6"/>
    </row>
    <row r="218" spans="1:5" x14ac:dyDescent="0.3">
      <c r="A218" s="6"/>
    </row>
    <row r="219" spans="1:5" x14ac:dyDescent="0.3">
      <c r="A219" s="6"/>
    </row>
    <row r="220" spans="1:5" x14ac:dyDescent="0.3">
      <c r="A220" s="6"/>
    </row>
    <row r="221" spans="1:5" x14ac:dyDescent="0.3">
      <c r="A221" s="6"/>
    </row>
    <row r="222" spans="1:5" x14ac:dyDescent="0.3">
      <c r="A222" s="6"/>
    </row>
    <row r="223" spans="1:5" x14ac:dyDescent="0.3">
      <c r="A223" s="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workbookViewId="0">
      <selection activeCell="D7" sqref="D7"/>
    </sheetView>
  </sheetViews>
  <sheetFormatPr defaultRowHeight="14.4" x14ac:dyDescent="0.3"/>
  <cols>
    <col min="1" max="1" width="20.5546875" bestFit="1" customWidth="1"/>
    <col min="2" max="2" width="9.88671875" bestFit="1" customWidth="1"/>
    <col min="4" max="4" width="11.21875" bestFit="1" customWidth="1"/>
    <col min="5" max="5" width="11.21875" customWidth="1"/>
    <col min="6" max="6" width="11" bestFit="1" customWidth="1"/>
    <col min="8" max="8" width="10.109375" bestFit="1" customWidth="1"/>
  </cols>
  <sheetData>
    <row r="1" spans="1:7" x14ac:dyDescent="0.3">
      <c r="A1" s="12" t="s">
        <v>8</v>
      </c>
      <c r="B1" s="12"/>
      <c r="C1" s="12"/>
      <c r="D1" s="12"/>
      <c r="E1" s="12"/>
      <c r="F1" s="12"/>
      <c r="G1" s="12"/>
    </row>
    <row r="2" spans="1:7" x14ac:dyDescent="0.3">
      <c r="A2" s="13" t="s">
        <v>9</v>
      </c>
      <c r="B2" s="13"/>
      <c r="D2" s="13" t="s">
        <v>10</v>
      </c>
      <c r="E2" s="13"/>
      <c r="F2" s="13"/>
      <c r="G2" s="13"/>
    </row>
    <row r="3" spans="1:7" x14ac:dyDescent="0.3">
      <c r="B3" s="2" t="s">
        <v>0</v>
      </c>
      <c r="D3" s="2" t="s">
        <v>7</v>
      </c>
      <c r="E3" s="2" t="s">
        <v>5</v>
      </c>
      <c r="F3" s="2" t="s">
        <v>6</v>
      </c>
      <c r="G3" s="2" t="s">
        <v>4</v>
      </c>
    </row>
    <row r="4" spans="1:7" x14ac:dyDescent="0.3">
      <c r="A4" s="2" t="s">
        <v>1</v>
      </c>
      <c r="B4" s="1">
        <v>151700</v>
      </c>
      <c r="D4" s="1">
        <v>34487</v>
      </c>
      <c r="E4" s="1">
        <v>19700</v>
      </c>
      <c r="F4" s="3">
        <v>7</v>
      </c>
      <c r="G4" s="1">
        <f>D4+F4*E4</f>
        <v>172387</v>
      </c>
    </row>
    <row r="5" spans="1:7" x14ac:dyDescent="0.3">
      <c r="A5" s="2" t="s">
        <v>2</v>
      </c>
      <c r="B5" s="1">
        <v>84480</v>
      </c>
      <c r="D5" s="1">
        <v>12000</v>
      </c>
      <c r="E5" s="1">
        <v>12000</v>
      </c>
      <c r="F5" s="3">
        <v>7</v>
      </c>
      <c r="G5" s="1">
        <f t="shared" ref="G5:G6" si="0">D5+F5*E5</f>
        <v>96000</v>
      </c>
    </row>
    <row r="6" spans="1:7" x14ac:dyDescent="0.3">
      <c r="A6" s="2" t="s">
        <v>19</v>
      </c>
      <c r="B6" s="1">
        <v>33440</v>
      </c>
      <c r="D6" s="1">
        <v>7900</v>
      </c>
      <c r="E6" s="1">
        <v>4300</v>
      </c>
      <c r="F6" s="3">
        <v>7</v>
      </c>
      <c r="G6" s="1">
        <f t="shared" si="0"/>
        <v>38000</v>
      </c>
    </row>
    <row r="7" spans="1:7" x14ac:dyDescent="0.3">
      <c r="A7" s="2" t="s">
        <v>3</v>
      </c>
      <c r="B7" s="4">
        <f>B6+B5+B4</f>
        <v>269620</v>
      </c>
      <c r="D7" s="4">
        <f>SUM(D4:D6)</f>
        <v>54387</v>
      </c>
      <c r="E7" s="4">
        <f>SUM(E4:E6)</f>
        <v>36000</v>
      </c>
      <c r="F7" s="1"/>
      <c r="G7" s="4">
        <f>SUM(G4:G6)</f>
        <v>306387</v>
      </c>
    </row>
    <row r="8" spans="1:7" x14ac:dyDescent="0.3">
      <c r="G8" s="5">
        <f>(G7-B7)/B7</f>
        <v>0.13636599658779022</v>
      </c>
    </row>
    <row r="10" spans="1:7" x14ac:dyDescent="0.3">
      <c r="A10" s="2" t="s">
        <v>20</v>
      </c>
      <c r="B10" s="14">
        <v>0.1</v>
      </c>
    </row>
    <row r="11" spans="1:7" x14ac:dyDescent="0.3">
      <c r="A11" s="2" t="s">
        <v>6</v>
      </c>
      <c r="B11">
        <v>7</v>
      </c>
    </row>
    <row r="12" spans="1:7" x14ac:dyDescent="0.3">
      <c r="A12" s="2" t="s">
        <v>22</v>
      </c>
      <c r="B12" s="14">
        <v>0.4</v>
      </c>
    </row>
    <row r="13" spans="1:7" x14ac:dyDescent="0.3">
      <c r="A13" s="2" t="s">
        <v>23</v>
      </c>
      <c r="B13">
        <f>(B12/366)*0.95</f>
        <v>1.0382513661202186E-3</v>
      </c>
    </row>
    <row r="15" spans="1:7" x14ac:dyDescent="0.3">
      <c r="A15" s="12" t="s">
        <v>21</v>
      </c>
      <c r="B15" s="12"/>
      <c r="C15" s="12"/>
      <c r="D15" s="12"/>
      <c r="E15" s="12"/>
      <c r="F15" s="12"/>
      <c r="G15" s="12"/>
    </row>
    <row r="16" spans="1:7" x14ac:dyDescent="0.3">
      <c r="A16" s="13" t="s">
        <v>9</v>
      </c>
      <c r="B16" s="13"/>
      <c r="D16" s="13" t="s">
        <v>10</v>
      </c>
      <c r="E16" s="13"/>
      <c r="F16" s="13"/>
      <c r="G16" s="13"/>
    </row>
    <row r="17" spans="1:7" x14ac:dyDescent="0.3">
      <c r="B17" s="2" t="s">
        <v>0</v>
      </c>
      <c r="D17" s="2" t="s">
        <v>7</v>
      </c>
      <c r="E17" s="2" t="s">
        <v>5</v>
      </c>
      <c r="F17" s="2" t="s">
        <v>6</v>
      </c>
      <c r="G17" s="2" t="s">
        <v>4</v>
      </c>
    </row>
    <row r="18" spans="1:7" x14ac:dyDescent="0.3">
      <c r="A18" s="2" t="s">
        <v>1</v>
      </c>
      <c r="B18" s="1">
        <f>B4*(1+$B$10)</f>
        <v>166870</v>
      </c>
      <c r="D18" s="1">
        <f>D4*(1+$B$10)</f>
        <v>37935.700000000004</v>
      </c>
      <c r="E18" s="1">
        <f>E4*(1+$B$10)</f>
        <v>21670</v>
      </c>
      <c r="F18" s="3">
        <v>7</v>
      </c>
      <c r="G18" s="1">
        <f>G4*(1+$B$10)</f>
        <v>189625.7</v>
      </c>
    </row>
    <row r="19" spans="1:7" x14ac:dyDescent="0.3">
      <c r="A19" s="2" t="s">
        <v>2</v>
      </c>
      <c r="B19" s="1">
        <f t="shared" ref="B19:B20" si="1">B5*(1+$B$10)</f>
        <v>92928.000000000015</v>
      </c>
      <c r="D19" s="1">
        <f t="shared" ref="D19:E19" si="2">D5*(1+$B$10)</f>
        <v>13200.000000000002</v>
      </c>
      <c r="E19" s="1">
        <f t="shared" si="2"/>
        <v>13200.000000000002</v>
      </c>
      <c r="F19" s="3">
        <v>7</v>
      </c>
      <c r="G19" s="1">
        <f t="shared" ref="G19:G20" si="3">G5*(1+$B$10)</f>
        <v>105600.00000000001</v>
      </c>
    </row>
    <row r="20" spans="1:7" x14ac:dyDescent="0.3">
      <c r="A20" s="2" t="s">
        <v>19</v>
      </c>
      <c r="B20" s="1">
        <f t="shared" si="1"/>
        <v>36784</v>
      </c>
      <c r="D20" s="1">
        <f t="shared" ref="D20:E20" si="4">D6*(1+$B$10)</f>
        <v>8690</v>
      </c>
      <c r="E20" s="1">
        <f t="shared" si="4"/>
        <v>4730</v>
      </c>
      <c r="F20" s="3">
        <v>7</v>
      </c>
      <c r="G20" s="1">
        <f t="shared" si="3"/>
        <v>41800</v>
      </c>
    </row>
    <row r="21" spans="1:7" x14ac:dyDescent="0.3">
      <c r="A21" s="2" t="s">
        <v>3</v>
      </c>
      <c r="B21" s="4">
        <f>B20+B19+B18</f>
        <v>296582</v>
      </c>
      <c r="D21" s="4">
        <f>SUM(D18:D20)</f>
        <v>59825.700000000004</v>
      </c>
      <c r="E21" s="4">
        <f>SUM(E18:E20)</f>
        <v>39600</v>
      </c>
      <c r="F21" s="1"/>
      <c r="G21" s="4">
        <f>SUM(G18:G20)</f>
        <v>337025.7</v>
      </c>
    </row>
    <row r="22" spans="1:7" x14ac:dyDescent="0.3">
      <c r="G22" s="5">
        <f>(G21-B21)/B21</f>
        <v>0.13636599658779025</v>
      </c>
    </row>
  </sheetData>
  <mergeCells count="6">
    <mergeCell ref="A1:G1"/>
    <mergeCell ref="A2:B2"/>
    <mergeCell ref="D2:G2"/>
    <mergeCell ref="A15:G15"/>
    <mergeCell ref="A16:B16"/>
    <mergeCell ref="D16:G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A46B2-622E-4C0E-B2D1-71353C1B4049}">
  <dimension ref="A1:H16"/>
  <sheetViews>
    <sheetView workbookViewId="0">
      <selection activeCell="A3" sqref="A3:A9"/>
    </sheetView>
  </sheetViews>
  <sheetFormatPr defaultRowHeight="14.4" x14ac:dyDescent="0.3"/>
  <cols>
    <col min="2" max="2" width="9.109375" bestFit="1" customWidth="1"/>
    <col min="3" max="3" width="9.6640625" bestFit="1" customWidth="1"/>
    <col min="8" max="8" width="9.109375" bestFit="1" customWidth="1"/>
  </cols>
  <sheetData>
    <row r="1" spans="1:8" x14ac:dyDescent="0.3">
      <c r="A1" s="7" t="s">
        <v>17</v>
      </c>
      <c r="B1" s="7" t="s">
        <v>11</v>
      </c>
      <c r="C1" s="7" t="s">
        <v>15</v>
      </c>
      <c r="D1" s="7" t="s">
        <v>16</v>
      </c>
    </row>
    <row r="2" spans="1:8" x14ac:dyDescent="0.3">
      <c r="A2" s="8">
        <v>0</v>
      </c>
      <c r="B2" s="9">
        <v>45323</v>
      </c>
      <c r="C2" s="8" t="s">
        <v>7</v>
      </c>
      <c r="D2" s="10">
        <f>Data!D21</f>
        <v>59825.700000000004</v>
      </c>
    </row>
    <row r="3" spans="1:8" x14ac:dyDescent="0.3">
      <c r="A3" s="8">
        <v>1</v>
      </c>
      <c r="B3" s="9">
        <f>EDATE(B2,1)</f>
        <v>45352</v>
      </c>
      <c r="C3" s="8" t="s">
        <v>24</v>
      </c>
      <c r="D3" s="10">
        <f>Data!$E$21</f>
        <v>39600</v>
      </c>
    </row>
    <row r="4" spans="1:8" x14ac:dyDescent="0.3">
      <c r="A4" s="8">
        <v>2</v>
      </c>
      <c r="B4" s="9">
        <f t="shared" ref="B4:B9" si="0">EDATE(B3,1)</f>
        <v>45383</v>
      </c>
      <c r="C4" s="8" t="s">
        <v>24</v>
      </c>
      <c r="D4" s="10">
        <f>Data!$E$21</f>
        <v>39600</v>
      </c>
    </row>
    <row r="5" spans="1:8" x14ac:dyDescent="0.3">
      <c r="A5" s="8">
        <v>3</v>
      </c>
      <c r="B5" s="9">
        <f t="shared" si="0"/>
        <v>45413</v>
      </c>
      <c r="C5" s="8" t="s">
        <v>24</v>
      </c>
      <c r="D5" s="10">
        <f>Data!$E$21</f>
        <v>39600</v>
      </c>
    </row>
    <row r="6" spans="1:8" x14ac:dyDescent="0.3">
      <c r="A6" s="8">
        <v>4</v>
      </c>
      <c r="B6" s="9">
        <f t="shared" si="0"/>
        <v>45444</v>
      </c>
      <c r="C6" s="8" t="s">
        <v>24</v>
      </c>
      <c r="D6" s="10">
        <f>Data!$E$21</f>
        <v>39600</v>
      </c>
    </row>
    <row r="7" spans="1:8" x14ac:dyDescent="0.3">
      <c r="A7" s="8">
        <v>5</v>
      </c>
      <c r="B7" s="9">
        <f t="shared" si="0"/>
        <v>45474</v>
      </c>
      <c r="C7" s="8" t="s">
        <v>24</v>
      </c>
      <c r="D7" s="10">
        <f>Data!$E$21</f>
        <v>39600</v>
      </c>
    </row>
    <row r="8" spans="1:8" x14ac:dyDescent="0.3">
      <c r="A8" s="8">
        <v>6</v>
      </c>
      <c r="B8" s="9">
        <f t="shared" si="0"/>
        <v>45505</v>
      </c>
      <c r="C8" s="8" t="s">
        <v>24</v>
      </c>
      <c r="D8" s="10">
        <f>Data!$E$21</f>
        <v>39600</v>
      </c>
      <c r="H8" s="6"/>
    </row>
    <row r="9" spans="1:8" x14ac:dyDescent="0.3">
      <c r="A9" s="8">
        <v>7</v>
      </c>
      <c r="B9" s="9">
        <f t="shared" si="0"/>
        <v>45536</v>
      </c>
      <c r="C9" s="8" t="s">
        <v>24</v>
      </c>
      <c r="D9" s="10">
        <f>Data!$E$21</f>
        <v>39600</v>
      </c>
      <c r="H9" s="6"/>
    </row>
    <row r="10" spans="1:8" x14ac:dyDescent="0.3">
      <c r="B10" s="6"/>
    </row>
    <row r="11" spans="1:8" x14ac:dyDescent="0.3">
      <c r="B11" s="6"/>
    </row>
    <row r="12" spans="1:8" x14ac:dyDescent="0.3">
      <c r="B12" s="6"/>
    </row>
    <row r="13" spans="1:8" x14ac:dyDescent="0.3">
      <c r="B13" s="6"/>
    </row>
    <row r="14" spans="1:8" x14ac:dyDescent="0.3">
      <c r="B14" s="6"/>
    </row>
    <row r="15" spans="1:8" x14ac:dyDescent="0.3">
      <c r="B15" s="6"/>
    </row>
    <row r="16" spans="1:8" x14ac:dyDescent="0.3">
      <c r="B16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DDB1B-02A4-4123-A23D-7B20EF4A2DEC}">
  <dimension ref="A1:F8"/>
  <sheetViews>
    <sheetView workbookViewId="0">
      <selection activeCell="B1" sqref="B1:B2"/>
    </sheetView>
  </sheetViews>
  <sheetFormatPr defaultRowHeight="14.4" x14ac:dyDescent="0.3"/>
  <cols>
    <col min="1" max="1" width="9.109375" bestFit="1" customWidth="1"/>
    <col min="5" max="5" width="22" bestFit="1" customWidth="1"/>
  </cols>
  <sheetData>
    <row r="1" spans="1:6" x14ac:dyDescent="0.3">
      <c r="A1" s="6">
        <v>45323</v>
      </c>
      <c r="B1" s="14">
        <v>0.4</v>
      </c>
      <c r="E1" t="s">
        <v>25</v>
      </c>
      <c r="F1" s="14">
        <v>0.02</v>
      </c>
    </row>
    <row r="2" spans="1:6" x14ac:dyDescent="0.3">
      <c r="A2" s="6">
        <f>EDATE(A1,1)</f>
        <v>45352</v>
      </c>
      <c r="B2" s="14">
        <f>B1+$F$1</f>
        <v>0.42000000000000004</v>
      </c>
    </row>
    <row r="3" spans="1:6" x14ac:dyDescent="0.3">
      <c r="A3" s="6">
        <f t="shared" ref="A3:A7" si="0">EDATE(A2,1)</f>
        <v>45383</v>
      </c>
      <c r="B3" s="14">
        <f t="shared" ref="B3:B8" si="1">B2+$F$1</f>
        <v>0.44000000000000006</v>
      </c>
    </row>
    <row r="4" spans="1:6" x14ac:dyDescent="0.3">
      <c r="A4" s="6">
        <f t="shared" si="0"/>
        <v>45413</v>
      </c>
      <c r="B4" s="14">
        <f t="shared" si="1"/>
        <v>0.46000000000000008</v>
      </c>
    </row>
    <row r="5" spans="1:6" x14ac:dyDescent="0.3">
      <c r="A5" s="6">
        <f t="shared" si="0"/>
        <v>45444</v>
      </c>
      <c r="B5" s="14">
        <f t="shared" si="1"/>
        <v>0.48000000000000009</v>
      </c>
    </row>
    <row r="6" spans="1:6" x14ac:dyDescent="0.3">
      <c r="A6" s="6">
        <f t="shared" si="0"/>
        <v>45474</v>
      </c>
      <c r="B6" s="14">
        <f t="shared" si="1"/>
        <v>0.50000000000000011</v>
      </c>
    </row>
    <row r="7" spans="1:6" x14ac:dyDescent="0.3">
      <c r="A7" s="6">
        <f t="shared" si="0"/>
        <v>45505</v>
      </c>
      <c r="B7" s="14">
        <f t="shared" si="1"/>
        <v>0.52000000000000013</v>
      </c>
    </row>
    <row r="8" spans="1:6" x14ac:dyDescent="0.3">
      <c r="A8" s="6">
        <f>EDATE(A7,1)</f>
        <v>45536</v>
      </c>
      <c r="B8" s="14">
        <f t="shared" si="1"/>
        <v>0.54000000000000015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Hesap2</vt:lpstr>
      <vt:lpstr>Hesap</vt:lpstr>
      <vt:lpstr>Data</vt:lpstr>
      <vt:lpstr>Taksit Tarihleri</vt:lpstr>
      <vt:lpstr>Faiz Oranları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terms:modified xsi:type="dcterms:W3CDTF">2024-01-25T14:57:37Z</dcterms:modified>
</cp:coreProperties>
</file>