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21 araç almak vs kiralamak\"/>
    </mc:Choice>
  </mc:AlternateContent>
  <xr:revisionPtr revIDLastSave="0" documentId="13_ncr:1_{B24605C6-0174-442D-A161-98301E48B9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raç Kiralamak" sheetId="1" r:id="rId1"/>
    <sheet name="Araç Alma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5" i="2"/>
  <c r="H11" i="1"/>
  <c r="G11" i="1" s="1"/>
  <c r="I11" i="1"/>
  <c r="J11" i="1"/>
  <c r="K11" i="1"/>
  <c r="H12" i="1" s="1"/>
  <c r="H4" i="1"/>
  <c r="G4" i="1" s="1"/>
  <c r="I4" i="1"/>
  <c r="J4" i="1"/>
  <c r="K4" i="1"/>
  <c r="H5" i="1" s="1"/>
  <c r="K3" i="1"/>
  <c r="J3" i="1"/>
  <c r="I3" i="1"/>
  <c r="I2" i="1"/>
  <c r="I12" i="1" l="1"/>
  <c r="J12" i="1" s="1"/>
  <c r="G12" i="1"/>
  <c r="I5" i="1"/>
  <c r="J5" i="1"/>
  <c r="K5" i="1"/>
  <c r="H6" i="1" s="1"/>
  <c r="G5" i="1"/>
  <c r="J2" i="1"/>
  <c r="K2" i="1" s="1"/>
  <c r="H3" i="1" s="1"/>
  <c r="G3" i="1" s="1"/>
  <c r="K12" i="1" l="1"/>
  <c r="H13" i="1" s="1"/>
  <c r="G6" i="1"/>
  <c r="I6" i="1"/>
  <c r="J6" i="1"/>
  <c r="K6" i="1"/>
  <c r="H7" i="1" s="1"/>
  <c r="G13" i="1" l="1"/>
  <c r="I13" i="1"/>
  <c r="J13" i="1" s="1"/>
  <c r="G7" i="1"/>
  <c r="I7" i="1"/>
  <c r="J7" i="1"/>
  <c r="K7" i="1"/>
  <c r="H8" i="1" s="1"/>
  <c r="K13" i="1" l="1"/>
  <c r="I8" i="1"/>
  <c r="J8" i="1"/>
  <c r="K8" i="1"/>
  <c r="H9" i="1" s="1"/>
  <c r="G8" i="1"/>
  <c r="G9" i="1" l="1"/>
  <c r="I9" i="1"/>
  <c r="J9" i="1"/>
  <c r="K9" i="1" s="1"/>
  <c r="H10" i="1" s="1"/>
  <c r="G10" i="1" l="1"/>
  <c r="I10" i="1"/>
  <c r="J10" i="1"/>
  <c r="K10" i="1"/>
</calcChain>
</file>

<file path=xl/sharedStrings.xml><?xml version="1.0" encoding="utf-8"?>
<sst xmlns="http://schemas.openxmlformats.org/spreadsheetml/2006/main" count="14" uniqueCount="14">
  <si>
    <t>Araç Bedeli</t>
  </si>
  <si>
    <t>Aylık Kira</t>
  </si>
  <si>
    <t>Ay</t>
  </si>
  <si>
    <t>Ay Başı Birikim</t>
  </si>
  <si>
    <t>Ödeme</t>
  </si>
  <si>
    <t>Aylık Net Faiz</t>
  </si>
  <si>
    <t>Ay Sonu Birikim</t>
  </si>
  <si>
    <t>Periyodik Yıllık Bakım</t>
  </si>
  <si>
    <t>MTV</t>
  </si>
  <si>
    <t>TÜVTÜRK</t>
  </si>
  <si>
    <t>Kış Lastiği</t>
  </si>
  <si>
    <t>Trafik Sigortası</t>
  </si>
  <si>
    <t>Kasko</t>
  </si>
  <si>
    <t>Yıllık Masraf: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</si>
</sst>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164" formatCode="_-[$₺-41F]* #,##0.00_-;\-[$₺-41F]* #,##0.00_-;_-[$₺-41F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K13" sqref="K13"/>
    </sheetView>
  </sheetViews>
  <sheetFormatPr defaultRowHeight="15" x14ac:dyDescent="0.25"/>
  <cols>
    <col min="2" max="2" width="11.7109375" bestFit="1" customWidth="1"/>
    <col min="7" max="7" width="3.28515625" bestFit="1" customWidth="1"/>
    <col min="8" max="8" width="14.42578125" bestFit="1" customWidth="1"/>
    <col min="9" max="9" width="11.7109375" bestFit="1" customWidth="1"/>
    <col min="10" max="10" width="13" bestFit="1" customWidth="1"/>
    <col min="11" max="11" width="15.140625" bestFit="1" customWidth="1"/>
  </cols>
  <sheetData>
    <row r="1" spans="1:11" x14ac:dyDescent="0.25">
      <c r="A1" t="s">
        <v>1</v>
      </c>
      <c r="B1" s="2">
        <v>17000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</row>
    <row r="2" spans="1:11" x14ac:dyDescent="0.25">
      <c r="G2">
        <v>1</v>
      </c>
      <c r="H2" s="2">
        <v>1000000</v>
      </c>
      <c r="I2" s="2">
        <f>$B$1</f>
        <v>17000</v>
      </c>
      <c r="J2" s="2">
        <f>((H2-I2)*(0.535/366)*30)*0.95</f>
        <v>40951.618852459011</v>
      </c>
      <c r="K2" s="2">
        <f>(H2-I2+J2)</f>
        <v>1023951.618852459</v>
      </c>
    </row>
    <row r="3" spans="1:11" x14ac:dyDescent="0.25">
      <c r="G3">
        <f>IF(H3&lt;&gt;"",G2+1,"")</f>
        <v>2</v>
      </c>
      <c r="H3" s="2">
        <f>K2</f>
        <v>1023951.618852459</v>
      </c>
      <c r="I3" s="2">
        <f>IF(H3&lt;&gt;"",I2,"")</f>
        <v>17000</v>
      </c>
      <c r="J3" s="2">
        <f>((H3-I3)*(0.535/366)*30)*0.95</f>
        <v>41949.439367357569</v>
      </c>
      <c r="K3" s="2">
        <f>(H3-I3+J3)</f>
        <v>1048901.0582198165</v>
      </c>
    </row>
    <row r="4" spans="1:11" x14ac:dyDescent="0.25">
      <c r="G4">
        <f t="shared" ref="G4:G10" si="0">IF(H4&lt;&gt;"",G3+1,"")</f>
        <v>3</v>
      </c>
      <c r="H4" s="2">
        <f t="shared" ref="H4:H10" si="1">K3</f>
        <v>1048901.0582198165</v>
      </c>
      <c r="I4" s="2">
        <f t="shared" ref="I4:I10" si="2">IF(H4&lt;&gt;"",I3,"")</f>
        <v>17000</v>
      </c>
      <c r="J4" s="2">
        <f t="shared" ref="J4:J10" si="3">((H4-I4)*(0.535/366)*30)*0.95</f>
        <v>42988.828921329652</v>
      </c>
      <c r="K4" s="2">
        <f t="shared" ref="K4:K10" si="4">(H4-I4+J4)</f>
        <v>1074889.8871411462</v>
      </c>
    </row>
    <row r="5" spans="1:11" x14ac:dyDescent="0.25">
      <c r="G5">
        <f t="shared" si="0"/>
        <v>4</v>
      </c>
      <c r="H5" s="2">
        <f t="shared" si="1"/>
        <v>1074889.8871411462</v>
      </c>
      <c r="I5" s="2">
        <f t="shared" si="2"/>
        <v>17000</v>
      </c>
      <c r="J5" s="2">
        <f t="shared" si="3"/>
        <v>44071.519273728489</v>
      </c>
      <c r="K5" s="2">
        <f t="shared" si="4"/>
        <v>1101961.4064148748</v>
      </c>
    </row>
    <row r="6" spans="1:11" x14ac:dyDescent="0.25">
      <c r="G6">
        <f t="shared" si="0"/>
        <v>5</v>
      </c>
      <c r="H6" s="2">
        <f t="shared" si="1"/>
        <v>1101961.4064148748</v>
      </c>
      <c r="I6" s="2">
        <f t="shared" si="2"/>
        <v>17000</v>
      </c>
      <c r="J6" s="2">
        <f t="shared" si="3"/>
        <v>45199.314328718043</v>
      </c>
      <c r="K6" s="2">
        <f t="shared" si="4"/>
        <v>1130160.7207435928</v>
      </c>
    </row>
    <row r="7" spans="1:11" x14ac:dyDescent="0.25">
      <c r="G7">
        <f t="shared" si="0"/>
        <v>6</v>
      </c>
      <c r="H7" s="2">
        <f t="shared" si="1"/>
        <v>1130160.7207435928</v>
      </c>
      <c r="I7" s="2">
        <f t="shared" si="2"/>
        <v>17000</v>
      </c>
      <c r="J7" s="2">
        <f t="shared" si="3"/>
        <v>46374.093140814024</v>
      </c>
      <c r="K7" s="2">
        <f t="shared" si="4"/>
        <v>1159534.8138844068</v>
      </c>
    </row>
    <row r="8" spans="1:11" x14ac:dyDescent="0.25">
      <c r="G8">
        <f t="shared" si="0"/>
        <v>7</v>
      </c>
      <c r="H8" s="2">
        <f t="shared" si="1"/>
        <v>1159534.8138844068</v>
      </c>
      <c r="I8" s="2">
        <f t="shared" si="2"/>
        <v>17000</v>
      </c>
      <c r="J8" s="2">
        <f t="shared" si="3"/>
        <v>47597.813045635223</v>
      </c>
      <c r="K8" s="2">
        <f t="shared" si="4"/>
        <v>1190132.6269300419</v>
      </c>
    </row>
    <row r="9" spans="1:11" x14ac:dyDescent="0.25">
      <c r="G9">
        <f t="shared" si="0"/>
        <v>8</v>
      </c>
      <c r="H9" s="2">
        <f t="shared" si="1"/>
        <v>1190132.6269300419</v>
      </c>
      <c r="I9" s="2">
        <f t="shared" si="2"/>
        <v>17000</v>
      </c>
      <c r="J9" s="2">
        <f t="shared" si="3"/>
        <v>48872.512921081456</v>
      </c>
      <c r="K9" s="2">
        <f t="shared" si="4"/>
        <v>1222005.1398511233</v>
      </c>
    </row>
    <row r="10" spans="1:11" x14ac:dyDescent="0.25">
      <c r="G10">
        <f t="shared" si="0"/>
        <v>9</v>
      </c>
      <c r="H10" s="2">
        <f t="shared" si="1"/>
        <v>1222005.1398511233</v>
      </c>
      <c r="I10" s="2">
        <f t="shared" si="2"/>
        <v>17000</v>
      </c>
      <c r="J10" s="2">
        <f t="shared" si="3"/>
        <v>50200.316584371591</v>
      </c>
      <c r="K10" s="2">
        <f t="shared" si="4"/>
        <v>1255205.4564354948</v>
      </c>
    </row>
    <row r="11" spans="1:11" x14ac:dyDescent="0.25">
      <c r="G11">
        <f>IF(H11&lt;&gt;"",G10+1,"")</f>
        <v>10</v>
      </c>
      <c r="H11" s="2">
        <f>K10</f>
        <v>1255205.4564354948</v>
      </c>
      <c r="I11" s="2">
        <f>IF(H11&lt;&gt;"",I10,"")</f>
        <v>17000</v>
      </c>
      <c r="J11" s="2">
        <f>((H11-I11)*(0.535/366)*30)*0.95</f>
        <v>51583.436330601653</v>
      </c>
      <c r="K11" s="2">
        <f>(H11-I11+J11)</f>
        <v>1289788.8927660964</v>
      </c>
    </row>
    <row r="12" spans="1:11" x14ac:dyDescent="0.25">
      <c r="G12">
        <f t="shared" ref="G12:G13" si="5">IF(H12&lt;&gt;"",G11+1,"")</f>
        <v>11</v>
      </c>
      <c r="H12" s="2">
        <f t="shared" ref="H12:H13" si="6">K11</f>
        <v>1289788.8927660964</v>
      </c>
      <c r="I12" s="2">
        <f t="shared" ref="I12:I13" si="7">IF(H12&lt;&gt;"",I11,"")</f>
        <v>17000</v>
      </c>
      <c r="J12" s="2">
        <f t="shared" ref="J12:J13" si="8">((H12-I12)*(0.535/366)*30)*0.95</f>
        <v>53024.176618718724</v>
      </c>
      <c r="K12" s="2">
        <f t="shared" ref="K12:K13" si="9">(H12-I12+J12)</f>
        <v>1325813.0693848152</v>
      </c>
    </row>
    <row r="13" spans="1:11" x14ac:dyDescent="0.25">
      <c r="G13">
        <f t="shared" si="5"/>
        <v>12</v>
      </c>
      <c r="H13" s="2">
        <f t="shared" si="6"/>
        <v>1325813.0693848152</v>
      </c>
      <c r="I13" s="2">
        <f t="shared" si="7"/>
        <v>17000</v>
      </c>
      <c r="J13" s="2">
        <f t="shared" si="8"/>
        <v>54524.937911051828</v>
      </c>
      <c r="K13" s="2">
        <f t="shared" si="9"/>
        <v>1363338.007295867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47CB-4DBC-4146-ADB1-A8A26B9DE050}">
  <dimension ref="A1:B11"/>
  <sheetViews>
    <sheetView tabSelected="1" workbookViewId="0">
      <selection activeCell="A3" sqref="A3:B7"/>
    </sheetView>
  </sheetViews>
  <sheetFormatPr defaultRowHeight="15" x14ac:dyDescent="0.25"/>
  <cols>
    <col min="1" max="1" width="19.85546875" bestFit="1" customWidth="1"/>
    <col min="2" max="2" width="12.7109375" bestFit="1" customWidth="1"/>
  </cols>
  <sheetData>
    <row r="1" spans="1:2" x14ac:dyDescent="0.25">
      <c r="A1" t="s">
        <v>0</v>
      </c>
      <c r="B1" s="1">
        <v>994000</v>
      </c>
    </row>
    <row r="3" spans="1:2" x14ac:dyDescent="0.25">
      <c r="A3" t="s">
        <v>7</v>
      </c>
      <c r="B3">
        <v>4000</v>
      </c>
    </row>
    <row r="4" spans="1:2" x14ac:dyDescent="0.25">
      <c r="A4" t="s">
        <v>8</v>
      </c>
      <c r="B4">
        <v>4032</v>
      </c>
    </row>
    <row r="5" spans="1:2" x14ac:dyDescent="0.25">
      <c r="A5" t="s">
        <v>9</v>
      </c>
      <c r="B5">
        <f>1821.6/3</f>
        <v>607.19999999999993</v>
      </c>
    </row>
    <row r="6" spans="1:2" x14ac:dyDescent="0.25">
      <c r="A6" t="s">
        <v>10</v>
      </c>
      <c r="B6">
        <v>8000</v>
      </c>
    </row>
    <row r="7" spans="1:2" x14ac:dyDescent="0.25">
      <c r="A7" t="s">
        <v>11</v>
      </c>
      <c r="B7">
        <v>6000</v>
      </c>
    </row>
    <row r="8" spans="1:2" x14ac:dyDescent="0.25">
      <c r="A8" t="s">
        <v>12</v>
      </c>
      <c r="B8">
        <v>12000</v>
      </c>
    </row>
    <row r="11" spans="1:2" x14ac:dyDescent="0.25">
      <c r="A11" t="s">
        <v>13</v>
      </c>
      <c r="B11">
        <f>SUM(B3:B8)</f>
        <v>34639.199999999997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Araç Kiralamak</vt:lpstr>
      <vt:lpstr>Araç Almak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2024-03-27T16:48:27Z</dcterms:modified>
</cp:coreProperties>
</file>