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43 vadeli mevduata kredi eklemek\"/>
    </mc:Choice>
  </mc:AlternateContent>
  <xr:revisionPtr revIDLastSave="0" documentId="13_ncr:1_{F6A7076E-5FB9-485F-A9F8-9E393B3CD0C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Tab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2" i="1"/>
  <c r="L13" i="1"/>
  <c r="L12" i="1"/>
  <c r="K5" i="1"/>
  <c r="E13" i="1" s="1"/>
  <c r="L7" i="1"/>
  <c r="K8" i="1"/>
  <c r="B2" i="1" s="1"/>
  <c r="E12" i="1" l="1"/>
  <c r="E11" i="1"/>
  <c r="E10" i="1"/>
  <c r="E9" i="1"/>
  <c r="E8" i="1"/>
  <c r="E7" i="1"/>
  <c r="E6" i="1"/>
  <c r="E5" i="1"/>
  <c r="E4" i="1"/>
  <c r="C2" i="1"/>
  <c r="F2" i="1" s="1"/>
  <c r="E3" i="1"/>
  <c r="E14" i="1"/>
  <c r="B3" i="1" l="1"/>
  <c r="C3" i="1" s="1"/>
  <c r="F3" i="1" s="1"/>
  <c r="B4" i="1" s="1"/>
  <c r="C4" i="1" l="1"/>
  <c r="D4" i="1" l="1"/>
  <c r="F4" i="1" s="1"/>
  <c r="B5" i="1" s="1"/>
  <c r="C5" i="1" l="1"/>
  <c r="D5" i="1"/>
  <c r="F5" i="1" l="1"/>
  <c r="B6" i="1" s="1"/>
  <c r="C6" i="1" l="1"/>
  <c r="F6" i="1" l="1"/>
  <c r="B7" i="1" s="1"/>
  <c r="D6" i="1"/>
  <c r="C7" i="1" l="1"/>
  <c r="F7" i="1" l="1"/>
  <c r="B8" i="1" s="1"/>
  <c r="D7" i="1"/>
  <c r="D8" i="1" l="1"/>
  <c r="C8" i="1"/>
  <c r="F8" i="1" l="1"/>
  <c r="B9" i="1" s="1"/>
  <c r="C9" i="1" l="1"/>
  <c r="F9" i="1" l="1"/>
  <c r="B10" i="1" s="1"/>
  <c r="D9" i="1"/>
  <c r="C10" i="1" l="1"/>
  <c r="D10" i="1" s="1"/>
  <c r="F10" i="1" l="1"/>
  <c r="B11" i="1" s="1"/>
  <c r="D11" i="1" l="1"/>
  <c r="C11" i="1"/>
  <c r="F11" i="1" l="1"/>
  <c r="B12" i="1" s="1"/>
  <c r="D12" i="1" l="1"/>
  <c r="C12" i="1"/>
  <c r="F12" i="1" l="1"/>
  <c r="B13" i="1" s="1"/>
  <c r="D13" i="1" l="1"/>
  <c r="C13" i="1"/>
  <c r="F13" i="1" l="1"/>
  <c r="B14" i="1" s="1"/>
  <c r="C14" i="1" l="1"/>
  <c r="F14" i="1" l="1"/>
  <c r="D14" i="1"/>
</calcChain>
</file>

<file path=xl/sharedStrings.xml><?xml version="1.0" encoding="utf-8"?>
<sst xmlns="http://schemas.openxmlformats.org/spreadsheetml/2006/main" count="13" uniqueCount="13">
  <si>
    <t>Mevcut Birikim</t>
  </si>
  <si>
    <t>Kredi Tutarı</t>
  </si>
  <si>
    <t>Kredi Vadesi</t>
  </si>
  <si>
    <t>Aylık Kredi Ödemesi</t>
  </si>
  <si>
    <t>Kredi Faiz Oranı</t>
  </si>
  <si>
    <t>Sigorta Primi</t>
  </si>
  <si>
    <t>Ay</t>
  </si>
  <si>
    <t>Vadeli Mevduat Faiz Oranı</t>
  </si>
  <si>
    <t>Birikim</t>
  </si>
  <si>
    <t>Faiz Getirisi</t>
  </si>
  <si>
    <t>Faiz Oranı</t>
  </si>
  <si>
    <t>Ay Sonu Birikim</t>
  </si>
  <si>
    <t>Kredi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</si>
</sst>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₺-41F]* #,##0.00_-;\-[$₺-41F]* #,##0.00_-;_-[$₺-41F]* &quot;-&quot;??_-;_-@_-"/>
    <numFmt numFmtId="165" formatCode="_-[$₺-41F]* #,##0_-;\-[$₺-41F]* #,##0_-;_-[$₺-41F]* &quot;-&quot;??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10" fontId="0" fillId="0" borderId="0" xfId="1" applyNumberFormat="1" applyFont="1"/>
    <xf numFmtId="3" fontId="0" fillId="0" borderId="0" xfId="0" applyNumberFormat="1"/>
    <xf numFmtId="0" fontId="2" fillId="0" borderId="0" xfId="0" applyFont="1"/>
    <xf numFmtId="3" fontId="0" fillId="0" borderId="1" xfId="0" applyNumberFormat="1" applyBorder="1"/>
    <xf numFmtId="166" fontId="0" fillId="0" borderId="1" xfId="1" applyNumberFormat="1" applyFont="1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150" zoomScaleNormal="150" workbookViewId="0">
      <selection activeCell="H11" sqref="H11"/>
    </sheetView>
  </sheetViews>
  <sheetFormatPr defaultRowHeight="15" x14ac:dyDescent="0.25"/>
  <cols>
    <col min="1" max="1" width="19.140625" bestFit="1" customWidth="1"/>
    <col min="2" max="2" width="14.42578125" bestFit="1" customWidth="1"/>
    <col min="3" max="3" width="12.7109375" bestFit="1" customWidth="1"/>
    <col min="4" max="4" width="11.7109375" bestFit="1" customWidth="1"/>
    <col min="5" max="5" width="14.28515625" bestFit="1" customWidth="1"/>
    <col min="6" max="6" width="15" bestFit="1" customWidth="1"/>
    <col min="10" max="10" width="24.42578125" bestFit="1" customWidth="1"/>
    <col min="11" max="11" width="13.28515625" bestFit="1" customWidth="1"/>
  </cols>
  <sheetData>
    <row r="1" spans="1:12" x14ac:dyDescent="0.25">
      <c r="A1" t="s">
        <v>6</v>
      </c>
      <c r="B1" s="7" t="s">
        <v>8</v>
      </c>
      <c r="C1" s="7" t="s">
        <v>10</v>
      </c>
      <c r="D1" s="7" t="s">
        <v>9</v>
      </c>
      <c r="E1" s="7" t="s">
        <v>12</v>
      </c>
      <c r="F1" s="7" t="s">
        <v>11</v>
      </c>
    </row>
    <row r="2" spans="1:12" x14ac:dyDescent="0.25">
      <c r="A2">
        <v>1</v>
      </c>
      <c r="B2" s="1">
        <f>K3+K4-K8</f>
        <v>167000</v>
      </c>
      <c r="C2" s="4">
        <f>_xlfn.XLOOKUP(B2,$J$12:$J$15,$K$12:$K$15,,1)</f>
        <v>0.435</v>
      </c>
      <c r="D2" s="1">
        <f>IF(B2&gt;0,B2*C2*0.925/12,0)</f>
        <v>5599.71875</v>
      </c>
      <c r="E2">
        <v>0</v>
      </c>
      <c r="F2" s="1">
        <f>B2+D2</f>
        <v>172599.71875</v>
      </c>
    </row>
    <row r="3" spans="1:12" x14ac:dyDescent="0.25">
      <c r="A3">
        <v>2</v>
      </c>
      <c r="B3" s="1">
        <f>F2-E3</f>
        <v>160736.01615620553</v>
      </c>
      <c r="C3" s="4">
        <f>_xlfn.XLOOKUP(B3,$J$12:$J$15,$K$12:$K$15,,1)</f>
        <v>0.435</v>
      </c>
      <c r="D3" s="1">
        <f t="shared" ref="D3:D14" si="0">IF(B3&gt;0,B3*C3*0.925/12,0)</f>
        <v>5389.6795417377662</v>
      </c>
      <c r="E3" s="1">
        <f>$K$5</f>
        <v>11863.702593794482</v>
      </c>
      <c r="F3" s="1">
        <f>B3+D3</f>
        <v>166125.6956979433</v>
      </c>
      <c r="J3" t="s">
        <v>0</v>
      </c>
      <c r="K3" s="1">
        <v>70000</v>
      </c>
    </row>
    <row r="4" spans="1:12" x14ac:dyDescent="0.25">
      <c r="A4">
        <v>3</v>
      </c>
      <c r="B4" s="1">
        <f t="shared" ref="B4:B14" si="1">F3-E4</f>
        <v>154261.99310414883</v>
      </c>
      <c r="C4" s="4">
        <f t="shared" ref="C4:C14" si="2">_xlfn.XLOOKUP(B4,$J$12:$J$15,$K$12:$K$15,,1)</f>
        <v>0.435</v>
      </c>
      <c r="D4" s="1">
        <f t="shared" si="0"/>
        <v>5172.59745627349</v>
      </c>
      <c r="E4" s="1">
        <f t="shared" ref="E4:E14" si="3">$K$5</f>
        <v>11863.702593794482</v>
      </c>
      <c r="F4" s="1">
        <f t="shared" ref="F4:F14" si="4">B4+D4</f>
        <v>159434.59056042231</v>
      </c>
      <c r="J4" t="s">
        <v>1</v>
      </c>
      <c r="K4" s="1">
        <v>100000</v>
      </c>
    </row>
    <row r="5" spans="1:12" x14ac:dyDescent="0.25">
      <c r="A5">
        <v>4</v>
      </c>
      <c r="B5" s="1">
        <f t="shared" si="1"/>
        <v>147570.88796662784</v>
      </c>
      <c r="C5" s="4">
        <f t="shared" si="2"/>
        <v>0.435</v>
      </c>
      <c r="D5" s="1">
        <f t="shared" si="0"/>
        <v>4948.2363371309903</v>
      </c>
      <c r="E5" s="1">
        <f t="shared" si="3"/>
        <v>11863.702593794482</v>
      </c>
      <c r="F5" s="1">
        <f t="shared" si="4"/>
        <v>152519.12430375881</v>
      </c>
      <c r="J5" t="s">
        <v>3</v>
      </c>
      <c r="K5" s="1">
        <f>-PMT(L7,K6,K4)</f>
        <v>11863.702593794482</v>
      </c>
    </row>
    <row r="6" spans="1:12" x14ac:dyDescent="0.25">
      <c r="A6">
        <v>5</v>
      </c>
      <c r="B6" s="1">
        <f t="shared" si="1"/>
        <v>140655.42170996434</v>
      </c>
      <c r="C6" s="4">
        <f t="shared" si="2"/>
        <v>0.435</v>
      </c>
      <c r="D6" s="1">
        <f t="shared" si="0"/>
        <v>4716.3521092122419</v>
      </c>
      <c r="E6" s="1">
        <f t="shared" si="3"/>
        <v>11863.702593794482</v>
      </c>
      <c r="F6" s="1">
        <f t="shared" si="4"/>
        <v>145371.7738191766</v>
      </c>
      <c r="J6" t="s">
        <v>2</v>
      </c>
      <c r="K6">
        <v>12</v>
      </c>
    </row>
    <row r="7" spans="1:12" x14ac:dyDescent="0.25">
      <c r="A7">
        <v>6</v>
      </c>
      <c r="B7" s="1">
        <f t="shared" si="1"/>
        <v>133508.07122538213</v>
      </c>
      <c r="C7" s="4">
        <f t="shared" si="2"/>
        <v>0.435</v>
      </c>
      <c r="D7" s="1">
        <f t="shared" si="0"/>
        <v>4476.6925132760944</v>
      </c>
      <c r="E7" s="1">
        <f t="shared" si="3"/>
        <v>11863.702593794482</v>
      </c>
      <c r="F7" s="1">
        <f t="shared" si="4"/>
        <v>137984.76373865822</v>
      </c>
      <c r="J7" t="s">
        <v>4</v>
      </c>
      <c r="K7" s="2">
        <v>4.5400000000000003E-2</v>
      </c>
      <c r="L7" s="5">
        <f>K7*1.3</f>
        <v>5.9020000000000003E-2</v>
      </c>
    </row>
    <row r="8" spans="1:12" x14ac:dyDescent="0.25">
      <c r="A8">
        <v>7</v>
      </c>
      <c r="B8" s="1">
        <f t="shared" si="1"/>
        <v>126121.06114486374</v>
      </c>
      <c r="C8" s="4">
        <f t="shared" si="2"/>
        <v>0.435</v>
      </c>
      <c r="D8" s="1">
        <f t="shared" si="0"/>
        <v>4228.9968315137121</v>
      </c>
      <c r="E8" s="1">
        <f t="shared" si="3"/>
        <v>11863.702593794482</v>
      </c>
      <c r="F8" s="1">
        <f t="shared" si="4"/>
        <v>130350.05797637744</v>
      </c>
      <c r="J8" t="s">
        <v>5</v>
      </c>
      <c r="K8" s="3">
        <f>IF(K4&gt;0,3000,0)</f>
        <v>3000</v>
      </c>
    </row>
    <row r="9" spans="1:12" x14ac:dyDescent="0.25">
      <c r="A9">
        <v>8</v>
      </c>
      <c r="B9" s="1">
        <f t="shared" si="1"/>
        <v>118486.35538258296</v>
      </c>
      <c r="C9" s="4">
        <f t="shared" si="2"/>
        <v>0.435</v>
      </c>
      <c r="D9" s="1">
        <f t="shared" si="0"/>
        <v>3972.9956039222347</v>
      </c>
      <c r="E9" s="1">
        <f t="shared" si="3"/>
        <v>11863.702593794482</v>
      </c>
      <c r="F9" s="1">
        <f t="shared" si="4"/>
        <v>122459.35098650519</v>
      </c>
    </row>
    <row r="10" spans="1:12" x14ac:dyDescent="0.25">
      <c r="A10">
        <v>9</v>
      </c>
      <c r="B10" s="1">
        <f t="shared" si="1"/>
        <v>110595.6483927107</v>
      </c>
      <c r="C10" s="4">
        <f t="shared" si="2"/>
        <v>0.435</v>
      </c>
      <c r="D10" s="1">
        <f t="shared" si="0"/>
        <v>3708.4103351680806</v>
      </c>
      <c r="E10" s="1">
        <f t="shared" si="3"/>
        <v>11863.702593794482</v>
      </c>
      <c r="F10" s="1">
        <f t="shared" si="4"/>
        <v>114304.05872787879</v>
      </c>
    </row>
    <row r="11" spans="1:12" x14ac:dyDescent="0.25">
      <c r="A11">
        <v>10</v>
      </c>
      <c r="B11" s="1">
        <f t="shared" si="1"/>
        <v>102440.3561340843</v>
      </c>
      <c r="C11" s="4">
        <f t="shared" si="2"/>
        <v>0.435</v>
      </c>
      <c r="D11" s="1">
        <f t="shared" si="0"/>
        <v>3434.9531916210144</v>
      </c>
      <c r="E11" s="1">
        <f t="shared" si="3"/>
        <v>11863.702593794482</v>
      </c>
      <c r="F11" s="1">
        <f t="shared" si="4"/>
        <v>105875.30932570531</v>
      </c>
      <c r="J11" s="10" t="s">
        <v>7</v>
      </c>
      <c r="K11" s="10"/>
    </row>
    <row r="12" spans="1:12" x14ac:dyDescent="0.25">
      <c r="A12">
        <v>11</v>
      </c>
      <c r="B12" s="1">
        <f t="shared" si="1"/>
        <v>94011.606731910826</v>
      </c>
      <c r="C12" s="4">
        <f t="shared" si="2"/>
        <v>0.41</v>
      </c>
      <c r="D12" s="1">
        <f t="shared" si="0"/>
        <v>2971.1584877564314</v>
      </c>
      <c r="E12" s="1">
        <f t="shared" si="3"/>
        <v>11863.702593794482</v>
      </c>
      <c r="F12" s="1">
        <f t="shared" si="4"/>
        <v>96982.765219667257</v>
      </c>
      <c r="J12" s="8">
        <v>100000</v>
      </c>
      <c r="K12" s="9">
        <v>0.41</v>
      </c>
      <c r="L12" s="5">
        <f>K12/12</f>
        <v>3.4166666666666665E-2</v>
      </c>
    </row>
    <row r="13" spans="1:12" x14ac:dyDescent="0.25">
      <c r="A13">
        <v>12</v>
      </c>
      <c r="B13" s="1">
        <f t="shared" si="1"/>
        <v>85119.062625872772</v>
      </c>
      <c r="C13" s="4">
        <f t="shared" si="2"/>
        <v>0.41</v>
      </c>
      <c r="D13" s="1">
        <f t="shared" si="0"/>
        <v>2690.1170417385206</v>
      </c>
      <c r="E13" s="1">
        <f t="shared" si="3"/>
        <v>11863.702593794482</v>
      </c>
      <c r="F13" s="1">
        <f t="shared" si="4"/>
        <v>87809.179667611286</v>
      </c>
      <c r="J13" s="8">
        <v>500000</v>
      </c>
      <c r="K13" s="9">
        <v>0.435</v>
      </c>
      <c r="L13" s="5">
        <f t="shared" ref="L13" si="5">K13/12</f>
        <v>3.6249999999999998E-2</v>
      </c>
    </row>
    <row r="14" spans="1:12" x14ac:dyDescent="0.25">
      <c r="A14">
        <v>13</v>
      </c>
      <c r="B14" s="1">
        <f t="shared" si="1"/>
        <v>75945.477073816801</v>
      </c>
      <c r="C14" s="4">
        <f t="shared" si="2"/>
        <v>0.41</v>
      </c>
      <c r="D14" s="1">
        <f t="shared" si="0"/>
        <v>2400.1935150204185</v>
      </c>
      <c r="E14" s="1">
        <f t="shared" si="3"/>
        <v>11863.702593794482</v>
      </c>
      <c r="F14" s="1">
        <f t="shared" si="4"/>
        <v>78345.670588837223</v>
      </c>
      <c r="J14" s="8">
        <v>1000000</v>
      </c>
      <c r="K14" s="9">
        <v>0.46</v>
      </c>
      <c r="L14" s="5"/>
    </row>
    <row r="15" spans="1:12" x14ac:dyDescent="0.25">
      <c r="J15" s="8">
        <v>10000000</v>
      </c>
      <c r="K15" s="9">
        <v>0.48499999999999999</v>
      </c>
      <c r="L15" s="5"/>
    </row>
    <row r="16" spans="1:12" x14ac:dyDescent="0.25">
      <c r="J16" s="6"/>
      <c r="K16" s="5"/>
    </row>
  </sheetData>
  <mergeCells count="1">
    <mergeCell ref="J11:K11"/>
  </mergeCells>
  <conditionalFormatting sqref="B2:F1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2024-08-01T20:18:21Z</dcterms:modified>
</cp:coreProperties>
</file>