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0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54 kart yapılandırma\"/>
    </mc:Choice>
  </mc:AlternateContent>
  <xr:revisionPtr revIDLastSave="0" documentId="13_ncr:1_{AA37D43F-4A32-4EB0-BFAD-69755910663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esap" sheetId="1" r:id="rId1"/>
    <sheet name="Tab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B4" i="2"/>
  <c r="C4" i="2"/>
  <c r="D4" i="2"/>
  <c r="E4" i="2"/>
  <c r="F4" i="2"/>
  <c r="G4" i="2"/>
  <c r="H4" i="2"/>
  <c r="I4" i="2"/>
  <c r="J4" i="2"/>
  <c r="K4" i="2"/>
  <c r="B5" i="2"/>
  <c r="C5" i="2"/>
  <c r="D5" i="2"/>
  <c r="E5" i="2"/>
  <c r="F5" i="2"/>
  <c r="G5" i="2"/>
  <c r="H5" i="2"/>
  <c r="I5" i="2"/>
  <c r="J5" i="2"/>
  <c r="K5" i="2"/>
  <c r="B6" i="2"/>
  <c r="C6" i="2"/>
  <c r="D6" i="2"/>
  <c r="E6" i="2"/>
  <c r="F6" i="2"/>
  <c r="G6" i="2"/>
  <c r="H6" i="2"/>
  <c r="I6" i="2"/>
  <c r="J6" i="2"/>
  <c r="K6" i="2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B19" i="2"/>
  <c r="C19" i="2"/>
  <c r="D19" i="2"/>
  <c r="E19" i="2"/>
  <c r="F19" i="2"/>
  <c r="G19" i="2"/>
  <c r="H19" i="2"/>
  <c r="I19" i="2"/>
  <c r="J19" i="2"/>
  <c r="K19" i="2"/>
  <c r="B20" i="2"/>
  <c r="C20" i="2"/>
  <c r="D20" i="2"/>
  <c r="E20" i="2"/>
  <c r="F20" i="2"/>
  <c r="G20" i="2"/>
  <c r="H20" i="2"/>
  <c r="I20" i="2"/>
  <c r="J20" i="2"/>
  <c r="K20" i="2"/>
  <c r="B21" i="2"/>
  <c r="C21" i="2"/>
  <c r="D21" i="2"/>
  <c r="E21" i="2"/>
  <c r="F21" i="2"/>
  <c r="G21" i="2"/>
  <c r="H21" i="2"/>
  <c r="I21" i="2"/>
  <c r="J21" i="2"/>
  <c r="K21" i="2"/>
  <c r="B22" i="2"/>
  <c r="C22" i="2"/>
  <c r="D22" i="2"/>
  <c r="E22" i="2"/>
  <c r="F22" i="2"/>
  <c r="G22" i="2"/>
  <c r="H22" i="2"/>
  <c r="I22" i="2"/>
  <c r="J22" i="2"/>
  <c r="K22" i="2"/>
  <c r="B23" i="2"/>
  <c r="C23" i="2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B25" i="2"/>
  <c r="C25" i="2"/>
  <c r="D25" i="2"/>
  <c r="E25" i="2"/>
  <c r="F25" i="2"/>
  <c r="G25" i="2"/>
  <c r="H25" i="2"/>
  <c r="I25" i="2"/>
  <c r="J25" i="2"/>
  <c r="K25" i="2"/>
  <c r="C2" i="2"/>
  <c r="D2" i="2"/>
  <c r="E2" i="2"/>
  <c r="F2" i="2"/>
  <c r="G2" i="2"/>
  <c r="H2" i="2"/>
  <c r="I2" i="2"/>
  <c r="J2" i="2"/>
  <c r="K2" i="2"/>
  <c r="B2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3" i="2"/>
  <c r="D1" i="2"/>
  <c r="E1" i="2"/>
  <c r="F1" i="2"/>
  <c r="G1" i="2"/>
  <c r="H1" i="2"/>
  <c r="I1" i="2"/>
  <c r="J1" i="2"/>
  <c r="K1" i="2"/>
  <c r="C1" i="2"/>
  <c r="B6" i="1"/>
  <c r="B5" i="1"/>
  <c r="B4" i="1"/>
  <c r="C3" i="1"/>
</calcChain>
</file>

<file path=xl/sharedStrings.xml><?xml version="1.0" encoding="utf-8"?>
<sst xmlns="http://schemas.openxmlformats.org/spreadsheetml/2006/main" count="6" uniqueCount="6">
  <si>
    <t>Kart Borcu</t>
  </si>
  <si>
    <t>Yapılandırma Vadesi (ay)</t>
  </si>
  <si>
    <t>Aylık yapılandırma faiz oranı</t>
  </si>
  <si>
    <t>Aylık taksit</t>
  </si>
  <si>
    <t>Toplam ödeme</t>
  </si>
  <si>
    <t>Faiz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</si>
</sst>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₺&quot;#,##0.00;[Red]\-&quot;₺&quot;#,##0.00"/>
    <numFmt numFmtId="164" formatCode="_-[$₺-41F]* #,##0_-;\-[$₺-41F]* #,##0_-;_-[$₺-41F]* &quot;-&quot;??_-;_-@_-"/>
    <numFmt numFmtId="165" formatCode="_-[$₺-41F]* #,##0.00_-;\-[$₺-41F]* #,##0.00_-;_-[$₺-41F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8" fontId="0" fillId="0" borderId="0" xfId="0" applyNumberFormat="1"/>
    <xf numFmtId="0" fontId="0" fillId="0" borderId="1" xfId="0" applyBorder="1"/>
    <xf numFmtId="0" fontId="2" fillId="0" borderId="1" xfId="0" applyFont="1" applyBorder="1"/>
    <xf numFmtId="165" fontId="2" fillId="0" borderId="1" xfId="0" applyNumberFormat="1" applyFont="1" applyBorder="1"/>
    <xf numFmtId="8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>
      <selection activeCell="B6" sqref="B6"/>
    </sheetView>
  </sheetViews>
  <sheetFormatPr defaultRowHeight="15" x14ac:dyDescent="0.25"/>
  <cols>
    <col min="1" max="1" width="26.5703125" bestFit="1" customWidth="1"/>
    <col min="2" max="2" width="11.28515625" bestFit="1" customWidth="1"/>
  </cols>
  <sheetData>
    <row r="1" spans="1:3" x14ac:dyDescent="0.25">
      <c r="A1" s="1" t="s">
        <v>0</v>
      </c>
      <c r="B1" s="2">
        <v>100000</v>
      </c>
    </row>
    <row r="2" spans="1:3" x14ac:dyDescent="0.25">
      <c r="A2" s="1" t="s">
        <v>1</v>
      </c>
      <c r="B2">
        <v>60</v>
      </c>
    </row>
    <row r="3" spans="1:3" x14ac:dyDescent="0.25">
      <c r="A3" s="1" t="s">
        <v>2</v>
      </c>
      <c r="B3" s="3">
        <v>3.1099999999999999E-2</v>
      </c>
      <c r="C3" s="4">
        <f>B3*1.3</f>
        <v>4.0430000000000001E-2</v>
      </c>
    </row>
    <row r="4" spans="1:3" x14ac:dyDescent="0.25">
      <c r="A4" s="1" t="s">
        <v>3</v>
      </c>
      <c r="B4" s="5">
        <f>-PMT(C3,B2,B1)</f>
        <v>4456.2339639361417</v>
      </c>
    </row>
    <row r="5" spans="1:3" x14ac:dyDescent="0.25">
      <c r="A5" s="1" t="s">
        <v>4</v>
      </c>
      <c r="B5" s="5">
        <f>B4*B2</f>
        <v>267374.03783616849</v>
      </c>
    </row>
    <row r="6" spans="1:3" x14ac:dyDescent="0.25">
      <c r="A6" s="1" t="s">
        <v>5</v>
      </c>
      <c r="B6" s="5">
        <f>B5-B1</f>
        <v>167374.03783616849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BD07-9009-48EA-88EE-BBA1B0AF6BBB}">
  <dimension ref="A1:K25"/>
  <sheetViews>
    <sheetView tabSelected="1" workbookViewId="0">
      <selection activeCell="O12" sqref="O12"/>
    </sheetView>
  </sheetViews>
  <sheetFormatPr defaultRowHeight="15" x14ac:dyDescent="0.25"/>
  <cols>
    <col min="1" max="1" width="12.7109375" bestFit="1" customWidth="1"/>
    <col min="2" max="2" width="11.28515625" bestFit="1" customWidth="1"/>
    <col min="3" max="11" width="10.28515625" bestFit="1" customWidth="1"/>
  </cols>
  <sheetData>
    <row r="1" spans="1:11" x14ac:dyDescent="0.25">
      <c r="A1" s="6"/>
      <c r="B1" s="7">
        <v>6</v>
      </c>
      <c r="C1" s="7">
        <f>B1+$B$1</f>
        <v>12</v>
      </c>
      <c r="D1" s="7">
        <f t="shared" ref="D1:K1" si="0">C1+$B$1</f>
        <v>18</v>
      </c>
      <c r="E1" s="7">
        <f t="shared" si="0"/>
        <v>24</v>
      </c>
      <c r="F1" s="7">
        <f t="shared" si="0"/>
        <v>30</v>
      </c>
      <c r="G1" s="7">
        <f t="shared" si="0"/>
        <v>36</v>
      </c>
      <c r="H1" s="7">
        <f t="shared" si="0"/>
        <v>42</v>
      </c>
      <c r="I1" s="7">
        <f t="shared" si="0"/>
        <v>48</v>
      </c>
      <c r="J1" s="7">
        <f t="shared" si="0"/>
        <v>54</v>
      </c>
      <c r="K1" s="7">
        <f t="shared" si="0"/>
        <v>60</v>
      </c>
    </row>
    <row r="2" spans="1:11" x14ac:dyDescent="0.25">
      <c r="A2" s="8">
        <v>25000</v>
      </c>
      <c r="B2" s="9">
        <f>-PMT(Hesap!$C$3,Tablo!B$1,Tablo!$A2)</f>
        <v>4775.7256814001203</v>
      </c>
      <c r="C2" s="9">
        <f>-PMT(Hesap!$C$3,Tablo!C$1,Tablo!$A2)</f>
        <v>2670.4546635156821</v>
      </c>
      <c r="D2" s="9">
        <f>-PMT(Hesap!$C$3,Tablo!D$1,Tablo!$A2)</f>
        <v>1981.7414273844365</v>
      </c>
      <c r="E2" s="9">
        <f>-PMT(Hesap!$C$3,Tablo!E$1,Tablo!$A2)</f>
        <v>1646.8973936766649</v>
      </c>
      <c r="F2" s="9">
        <f>-PMT(Hesap!$C$3,Tablo!F$1,Tablo!$A2)</f>
        <v>1453.3101697883001</v>
      </c>
      <c r="G2" s="9">
        <f>-PMT(Hesap!$C$3,Tablo!G$1,Tablo!$A2)</f>
        <v>1330.0556732278835</v>
      </c>
      <c r="H2" s="9">
        <f>-PMT(Hesap!$C$3,Tablo!H$1,Tablo!$A2)</f>
        <v>1246.701068984903</v>
      </c>
      <c r="I2" s="9">
        <f>-PMT(Hesap!$C$3,Tablo!I$1,Tablo!$A2)</f>
        <v>1188.0060524100591</v>
      </c>
      <c r="J2" s="9">
        <f>-PMT(Hesap!$C$3,Tablo!J$1,Tablo!$A2)</f>
        <v>1145.4899935172937</v>
      </c>
      <c r="K2" s="9">
        <f>-PMT(Hesap!$C$3,Tablo!K$1,Tablo!$A2)</f>
        <v>1114.0584909840354</v>
      </c>
    </row>
    <row r="3" spans="1:11" x14ac:dyDescent="0.25">
      <c r="A3" s="8">
        <f>A2+$A$2</f>
        <v>50000</v>
      </c>
      <c r="B3" s="9">
        <f>-PMT(Hesap!$C$3,Tablo!B$1,Tablo!$A3)</f>
        <v>9551.4513628002405</v>
      </c>
      <c r="C3" s="9">
        <f>-PMT(Hesap!$C$3,Tablo!C$1,Tablo!$A3)</f>
        <v>5340.9093270313642</v>
      </c>
      <c r="D3" s="9">
        <f>-PMT(Hesap!$C$3,Tablo!D$1,Tablo!$A3)</f>
        <v>3963.482854768873</v>
      </c>
      <c r="E3" s="9">
        <f>-PMT(Hesap!$C$3,Tablo!E$1,Tablo!$A3)</f>
        <v>3293.7947873533299</v>
      </c>
      <c r="F3" s="9">
        <f>-PMT(Hesap!$C$3,Tablo!F$1,Tablo!$A3)</f>
        <v>2906.6203395766001</v>
      </c>
      <c r="G3" s="9">
        <f>-PMT(Hesap!$C$3,Tablo!G$1,Tablo!$A3)</f>
        <v>2660.111346455767</v>
      </c>
      <c r="H3" s="9">
        <f>-PMT(Hesap!$C$3,Tablo!H$1,Tablo!$A3)</f>
        <v>2493.4021379698061</v>
      </c>
      <c r="I3" s="9">
        <f>-PMT(Hesap!$C$3,Tablo!I$1,Tablo!$A3)</f>
        <v>2376.0121048201181</v>
      </c>
      <c r="J3" s="9">
        <f>-PMT(Hesap!$C$3,Tablo!J$1,Tablo!$A3)</f>
        <v>2290.9799870345873</v>
      </c>
      <c r="K3" s="9">
        <f>-PMT(Hesap!$C$3,Tablo!K$1,Tablo!$A3)</f>
        <v>2228.1169819680708</v>
      </c>
    </row>
    <row r="4" spans="1:11" x14ac:dyDescent="0.25">
      <c r="A4" s="8">
        <f t="shared" ref="A4:A26" si="1">A3+$A$2</f>
        <v>75000</v>
      </c>
      <c r="B4" s="9">
        <f>-PMT(Hesap!$C$3,Tablo!B$1,Tablo!$A4)</f>
        <v>14327.177044200364</v>
      </c>
      <c r="C4" s="9">
        <f>-PMT(Hesap!$C$3,Tablo!C$1,Tablo!$A4)</f>
        <v>8011.3639905470473</v>
      </c>
      <c r="D4" s="9">
        <f>-PMT(Hesap!$C$3,Tablo!D$1,Tablo!$A4)</f>
        <v>5945.22428215331</v>
      </c>
      <c r="E4" s="9">
        <f>-PMT(Hesap!$C$3,Tablo!E$1,Tablo!$A4)</f>
        <v>4940.6921810299955</v>
      </c>
      <c r="F4" s="9">
        <f>-PMT(Hesap!$C$3,Tablo!F$1,Tablo!$A4)</f>
        <v>4359.9305093649</v>
      </c>
      <c r="G4" s="9">
        <f>-PMT(Hesap!$C$3,Tablo!G$1,Tablo!$A4)</f>
        <v>3990.1670196836508</v>
      </c>
      <c r="H4" s="9">
        <f>-PMT(Hesap!$C$3,Tablo!H$1,Tablo!$A4)</f>
        <v>3740.1032069547091</v>
      </c>
      <c r="I4" s="9">
        <f>-PMT(Hesap!$C$3,Tablo!I$1,Tablo!$A4)</f>
        <v>3564.0181572301772</v>
      </c>
      <c r="J4" s="9">
        <f>-PMT(Hesap!$C$3,Tablo!J$1,Tablo!$A4)</f>
        <v>3436.4699805518812</v>
      </c>
      <c r="K4" s="9">
        <f>-PMT(Hesap!$C$3,Tablo!K$1,Tablo!$A4)</f>
        <v>3342.1754729521058</v>
      </c>
    </row>
    <row r="5" spans="1:11" x14ac:dyDescent="0.25">
      <c r="A5" s="8">
        <f t="shared" si="1"/>
        <v>100000</v>
      </c>
      <c r="B5" s="9">
        <f>-PMT(Hesap!$C$3,Tablo!B$1,Tablo!$A5)</f>
        <v>19102.902725600481</v>
      </c>
      <c r="C5" s="9">
        <f>-PMT(Hesap!$C$3,Tablo!C$1,Tablo!$A5)</f>
        <v>10681.818654062728</v>
      </c>
      <c r="D5" s="9">
        <f>-PMT(Hesap!$C$3,Tablo!D$1,Tablo!$A5)</f>
        <v>7926.9657095377461</v>
      </c>
      <c r="E5" s="9">
        <f>-PMT(Hesap!$C$3,Tablo!E$1,Tablo!$A5)</f>
        <v>6587.5895747066597</v>
      </c>
      <c r="F5" s="9">
        <f>-PMT(Hesap!$C$3,Tablo!F$1,Tablo!$A5)</f>
        <v>5813.2406791532003</v>
      </c>
      <c r="G5" s="9">
        <f>-PMT(Hesap!$C$3,Tablo!G$1,Tablo!$A5)</f>
        <v>5320.2226929115341</v>
      </c>
      <c r="H5" s="9">
        <f>-PMT(Hesap!$C$3,Tablo!H$1,Tablo!$A5)</f>
        <v>4986.8042759396121</v>
      </c>
      <c r="I5" s="9">
        <f>-PMT(Hesap!$C$3,Tablo!I$1,Tablo!$A5)</f>
        <v>4752.0242096402362</v>
      </c>
      <c r="J5" s="9">
        <f>-PMT(Hesap!$C$3,Tablo!J$1,Tablo!$A5)</f>
        <v>4581.9599740691747</v>
      </c>
      <c r="K5" s="9">
        <f>-PMT(Hesap!$C$3,Tablo!K$1,Tablo!$A5)</f>
        <v>4456.2339639361417</v>
      </c>
    </row>
    <row r="6" spans="1:11" x14ac:dyDescent="0.25">
      <c r="A6" s="8">
        <f t="shared" si="1"/>
        <v>125000</v>
      </c>
      <c r="B6" s="9">
        <f>-PMT(Hesap!$C$3,Tablo!B$1,Tablo!$A6)</f>
        <v>23878.628407000604</v>
      </c>
      <c r="C6" s="9">
        <f>-PMT(Hesap!$C$3,Tablo!C$1,Tablo!$A6)</f>
        <v>13352.273317578412</v>
      </c>
      <c r="D6" s="9">
        <f>-PMT(Hesap!$C$3,Tablo!D$1,Tablo!$A6)</f>
        <v>9908.7071369221831</v>
      </c>
      <c r="E6" s="9">
        <f>-PMT(Hesap!$C$3,Tablo!E$1,Tablo!$A6)</f>
        <v>8234.486968383324</v>
      </c>
      <c r="F6" s="9">
        <f>-PMT(Hesap!$C$3,Tablo!F$1,Tablo!$A6)</f>
        <v>7266.5508489415006</v>
      </c>
      <c r="G6" s="9">
        <f>-PMT(Hesap!$C$3,Tablo!G$1,Tablo!$A6)</f>
        <v>6650.2783661394187</v>
      </c>
      <c r="H6" s="9">
        <f>-PMT(Hesap!$C$3,Tablo!H$1,Tablo!$A6)</f>
        <v>6233.5053449245152</v>
      </c>
      <c r="I6" s="9">
        <f>-PMT(Hesap!$C$3,Tablo!I$1,Tablo!$A6)</f>
        <v>5940.0302620502953</v>
      </c>
      <c r="J6" s="9">
        <f>-PMT(Hesap!$C$3,Tablo!J$1,Tablo!$A6)</f>
        <v>5727.449967586469</v>
      </c>
      <c r="K6" s="9">
        <f>-PMT(Hesap!$C$3,Tablo!K$1,Tablo!$A6)</f>
        <v>5570.2924549201762</v>
      </c>
    </row>
    <row r="7" spans="1:11" x14ac:dyDescent="0.25">
      <c r="A7" s="8">
        <f t="shared" si="1"/>
        <v>150000</v>
      </c>
      <c r="B7" s="9">
        <f>-PMT(Hesap!$C$3,Tablo!B$1,Tablo!$A7)</f>
        <v>28654.354088400727</v>
      </c>
      <c r="C7" s="9">
        <f>-PMT(Hesap!$C$3,Tablo!C$1,Tablo!$A7)</f>
        <v>16022.727981094095</v>
      </c>
      <c r="D7" s="9">
        <f>-PMT(Hesap!$C$3,Tablo!D$1,Tablo!$A7)</f>
        <v>11890.44856430662</v>
      </c>
      <c r="E7" s="9">
        <f>-PMT(Hesap!$C$3,Tablo!E$1,Tablo!$A7)</f>
        <v>9881.384362059991</v>
      </c>
      <c r="F7" s="9">
        <f>-PMT(Hesap!$C$3,Tablo!F$1,Tablo!$A7)</f>
        <v>8719.8610187298</v>
      </c>
      <c r="G7" s="9">
        <f>-PMT(Hesap!$C$3,Tablo!G$1,Tablo!$A7)</f>
        <v>7980.3340393673016</v>
      </c>
      <c r="H7" s="9">
        <f>-PMT(Hesap!$C$3,Tablo!H$1,Tablo!$A7)</f>
        <v>7480.2064139094182</v>
      </c>
      <c r="I7" s="9">
        <f>-PMT(Hesap!$C$3,Tablo!I$1,Tablo!$A7)</f>
        <v>7128.0363144603543</v>
      </c>
      <c r="J7" s="9">
        <f>-PMT(Hesap!$C$3,Tablo!J$1,Tablo!$A7)</f>
        <v>6872.9399611037625</v>
      </c>
      <c r="K7" s="9">
        <f>-PMT(Hesap!$C$3,Tablo!K$1,Tablo!$A7)</f>
        <v>6684.3509459042116</v>
      </c>
    </row>
    <row r="8" spans="1:11" x14ac:dyDescent="0.25">
      <c r="A8" s="8">
        <f t="shared" si="1"/>
        <v>175000</v>
      </c>
      <c r="B8" s="9">
        <f>-PMT(Hesap!$C$3,Tablo!B$1,Tablo!$A8)</f>
        <v>33430.079769800846</v>
      </c>
      <c r="C8" s="9">
        <f>-PMT(Hesap!$C$3,Tablo!C$1,Tablo!$A8)</f>
        <v>18693.182644609777</v>
      </c>
      <c r="D8" s="9">
        <f>-PMT(Hesap!$C$3,Tablo!D$1,Tablo!$A8)</f>
        <v>13872.189991691055</v>
      </c>
      <c r="E8" s="9">
        <f>-PMT(Hesap!$C$3,Tablo!E$1,Tablo!$A8)</f>
        <v>11528.281755736654</v>
      </c>
      <c r="F8" s="9">
        <f>-PMT(Hesap!$C$3,Tablo!F$1,Tablo!$A8)</f>
        <v>10173.171188518101</v>
      </c>
      <c r="G8" s="9">
        <f>-PMT(Hesap!$C$3,Tablo!G$1,Tablo!$A8)</f>
        <v>9310.3897125951862</v>
      </c>
      <c r="H8" s="9">
        <f>-PMT(Hesap!$C$3,Tablo!H$1,Tablo!$A8)</f>
        <v>8726.9074828943212</v>
      </c>
      <c r="I8" s="9">
        <f>-PMT(Hesap!$C$3,Tablo!I$1,Tablo!$A8)</f>
        <v>8316.0423668704134</v>
      </c>
      <c r="J8" s="9">
        <f>-PMT(Hesap!$C$3,Tablo!J$1,Tablo!$A8)</f>
        <v>8018.4299546210568</v>
      </c>
      <c r="K8" s="9">
        <f>-PMT(Hesap!$C$3,Tablo!K$1,Tablo!$A8)</f>
        <v>7798.409436888247</v>
      </c>
    </row>
    <row r="9" spans="1:11" x14ac:dyDescent="0.25">
      <c r="A9" s="8">
        <f t="shared" si="1"/>
        <v>200000</v>
      </c>
      <c r="B9" s="9">
        <f>-PMT(Hesap!$C$3,Tablo!B$1,Tablo!$A9)</f>
        <v>38205.805451200962</v>
      </c>
      <c r="C9" s="9">
        <f>-PMT(Hesap!$C$3,Tablo!C$1,Tablo!$A9)</f>
        <v>21363.637308125457</v>
      </c>
      <c r="D9" s="9">
        <f>-PMT(Hesap!$C$3,Tablo!D$1,Tablo!$A9)</f>
        <v>15853.931419075492</v>
      </c>
      <c r="E9" s="9">
        <f>-PMT(Hesap!$C$3,Tablo!E$1,Tablo!$A9)</f>
        <v>13175.179149413319</v>
      </c>
      <c r="F9" s="9">
        <f>-PMT(Hesap!$C$3,Tablo!F$1,Tablo!$A9)</f>
        <v>11626.481358306401</v>
      </c>
      <c r="G9" s="9">
        <f>-PMT(Hesap!$C$3,Tablo!G$1,Tablo!$A9)</f>
        <v>10640.445385823068</v>
      </c>
      <c r="H9" s="9">
        <f>-PMT(Hesap!$C$3,Tablo!H$1,Tablo!$A9)</f>
        <v>9973.6085518792243</v>
      </c>
      <c r="I9" s="9">
        <f>-PMT(Hesap!$C$3,Tablo!I$1,Tablo!$A9)</f>
        <v>9504.0484192804724</v>
      </c>
      <c r="J9" s="9">
        <f>-PMT(Hesap!$C$3,Tablo!J$1,Tablo!$A9)</f>
        <v>9163.9199481383494</v>
      </c>
      <c r="K9" s="9">
        <f>-PMT(Hesap!$C$3,Tablo!K$1,Tablo!$A9)</f>
        <v>8912.4679278722833</v>
      </c>
    </row>
    <row r="10" spans="1:11" x14ac:dyDescent="0.25">
      <c r="A10" s="8">
        <f t="shared" si="1"/>
        <v>225000</v>
      </c>
      <c r="B10" s="9">
        <f>-PMT(Hesap!$C$3,Tablo!B$1,Tablo!$A10)</f>
        <v>42981.531132601085</v>
      </c>
      <c r="C10" s="9">
        <f>-PMT(Hesap!$C$3,Tablo!C$1,Tablo!$A10)</f>
        <v>24034.091971641141</v>
      </c>
      <c r="D10" s="9">
        <f>-PMT(Hesap!$C$3,Tablo!D$1,Tablo!$A10)</f>
        <v>17835.672846459929</v>
      </c>
      <c r="E10" s="9">
        <f>-PMT(Hesap!$C$3,Tablo!E$1,Tablo!$A10)</f>
        <v>14822.076543089985</v>
      </c>
      <c r="F10" s="9">
        <f>-PMT(Hesap!$C$3,Tablo!F$1,Tablo!$A10)</f>
        <v>13079.791528094702</v>
      </c>
      <c r="G10" s="9">
        <f>-PMT(Hesap!$C$3,Tablo!G$1,Tablo!$A10)</f>
        <v>11970.501059050954</v>
      </c>
      <c r="H10" s="9">
        <f>-PMT(Hesap!$C$3,Tablo!H$1,Tablo!$A10)</f>
        <v>11220.309620864127</v>
      </c>
      <c r="I10" s="9">
        <f>-PMT(Hesap!$C$3,Tablo!I$1,Tablo!$A10)</f>
        <v>10692.05447169053</v>
      </c>
      <c r="J10" s="9">
        <f>-PMT(Hesap!$C$3,Tablo!J$1,Tablo!$A10)</f>
        <v>10309.409941655642</v>
      </c>
      <c r="K10" s="9">
        <f>-PMT(Hesap!$C$3,Tablo!K$1,Tablo!$A10)</f>
        <v>10026.526418856318</v>
      </c>
    </row>
    <row r="11" spans="1:11" x14ac:dyDescent="0.25">
      <c r="A11" s="8">
        <f t="shared" si="1"/>
        <v>250000</v>
      </c>
      <c r="B11" s="9">
        <f>-PMT(Hesap!$C$3,Tablo!B$1,Tablo!$A11)</f>
        <v>47757.256814001208</v>
      </c>
      <c r="C11" s="9">
        <f>-PMT(Hesap!$C$3,Tablo!C$1,Tablo!$A11)</f>
        <v>26704.546635156825</v>
      </c>
      <c r="D11" s="9">
        <f>-PMT(Hesap!$C$3,Tablo!D$1,Tablo!$A11)</f>
        <v>19817.414273844366</v>
      </c>
      <c r="E11" s="9">
        <f>-PMT(Hesap!$C$3,Tablo!E$1,Tablo!$A11)</f>
        <v>16468.973936766648</v>
      </c>
      <c r="F11" s="9">
        <f>-PMT(Hesap!$C$3,Tablo!F$1,Tablo!$A11)</f>
        <v>14533.101697883001</v>
      </c>
      <c r="G11" s="9">
        <f>-PMT(Hesap!$C$3,Tablo!G$1,Tablo!$A11)</f>
        <v>13300.556732278837</v>
      </c>
      <c r="H11" s="9">
        <f>-PMT(Hesap!$C$3,Tablo!H$1,Tablo!$A11)</f>
        <v>12467.01068984903</v>
      </c>
      <c r="I11" s="9">
        <f>-PMT(Hesap!$C$3,Tablo!I$1,Tablo!$A11)</f>
        <v>11880.060524100591</v>
      </c>
      <c r="J11" s="9">
        <f>-PMT(Hesap!$C$3,Tablo!J$1,Tablo!$A11)</f>
        <v>11454.899935172938</v>
      </c>
      <c r="K11" s="9">
        <f>-PMT(Hesap!$C$3,Tablo!K$1,Tablo!$A11)</f>
        <v>11140.584909840352</v>
      </c>
    </row>
    <row r="12" spans="1:11" x14ac:dyDescent="0.25">
      <c r="A12" s="8">
        <f t="shared" si="1"/>
        <v>275000</v>
      </c>
      <c r="B12" s="9">
        <f>-PMT(Hesap!$C$3,Tablo!B$1,Tablo!$A12)</f>
        <v>52532.982495401331</v>
      </c>
      <c r="C12" s="9">
        <f>-PMT(Hesap!$C$3,Tablo!C$1,Tablo!$A12)</f>
        <v>29375.001298672509</v>
      </c>
      <c r="D12" s="9">
        <f>-PMT(Hesap!$C$3,Tablo!D$1,Tablo!$A12)</f>
        <v>21799.155701228803</v>
      </c>
      <c r="E12" s="9">
        <f>-PMT(Hesap!$C$3,Tablo!E$1,Tablo!$A12)</f>
        <v>18115.871330443315</v>
      </c>
      <c r="F12" s="9">
        <f>-PMT(Hesap!$C$3,Tablo!F$1,Tablo!$A12)</f>
        <v>15986.411867671301</v>
      </c>
      <c r="G12" s="9">
        <f>-PMT(Hesap!$C$3,Tablo!G$1,Tablo!$A12)</f>
        <v>14630.612405506721</v>
      </c>
      <c r="H12" s="9">
        <f>-PMT(Hesap!$C$3,Tablo!H$1,Tablo!$A12)</f>
        <v>13713.711758833932</v>
      </c>
      <c r="I12" s="9">
        <f>-PMT(Hesap!$C$3,Tablo!I$1,Tablo!$A12)</f>
        <v>13068.06657651065</v>
      </c>
      <c r="J12" s="9">
        <f>-PMT(Hesap!$C$3,Tablo!J$1,Tablo!$A12)</f>
        <v>12600.389928690231</v>
      </c>
      <c r="K12" s="9">
        <f>-PMT(Hesap!$C$3,Tablo!K$1,Tablo!$A12)</f>
        <v>12254.643400824389</v>
      </c>
    </row>
    <row r="13" spans="1:11" x14ac:dyDescent="0.25">
      <c r="A13" s="8">
        <f t="shared" si="1"/>
        <v>300000</v>
      </c>
      <c r="B13" s="9">
        <f>-PMT(Hesap!$C$3,Tablo!B$1,Tablo!$A13)</f>
        <v>57308.708176801454</v>
      </c>
      <c r="C13" s="9">
        <f>-PMT(Hesap!$C$3,Tablo!C$1,Tablo!$A13)</f>
        <v>32045.455962188189</v>
      </c>
      <c r="D13" s="9">
        <f>-PMT(Hesap!$C$3,Tablo!D$1,Tablo!$A13)</f>
        <v>23780.89712861324</v>
      </c>
      <c r="E13" s="9">
        <f>-PMT(Hesap!$C$3,Tablo!E$1,Tablo!$A13)</f>
        <v>19762.768724119982</v>
      </c>
      <c r="F13" s="9">
        <f>-PMT(Hesap!$C$3,Tablo!F$1,Tablo!$A13)</f>
        <v>17439.7220374596</v>
      </c>
      <c r="G13" s="9">
        <f>-PMT(Hesap!$C$3,Tablo!G$1,Tablo!$A13)</f>
        <v>15960.668078734603</v>
      </c>
      <c r="H13" s="9">
        <f>-PMT(Hesap!$C$3,Tablo!H$1,Tablo!$A13)</f>
        <v>14960.412827818836</v>
      </c>
      <c r="I13" s="9">
        <f>-PMT(Hesap!$C$3,Tablo!I$1,Tablo!$A13)</f>
        <v>14256.072628920709</v>
      </c>
      <c r="J13" s="9">
        <f>-PMT(Hesap!$C$3,Tablo!J$1,Tablo!$A13)</f>
        <v>13745.879922207525</v>
      </c>
      <c r="K13" s="9">
        <f>-PMT(Hesap!$C$3,Tablo!K$1,Tablo!$A13)</f>
        <v>13368.701891808423</v>
      </c>
    </row>
    <row r="14" spans="1:11" x14ac:dyDescent="0.25">
      <c r="A14" s="8">
        <f t="shared" si="1"/>
        <v>325000</v>
      </c>
      <c r="B14" s="9">
        <f>-PMT(Hesap!$C$3,Tablo!B$1,Tablo!$A14)</f>
        <v>62084.433858201577</v>
      </c>
      <c r="C14" s="9">
        <f>-PMT(Hesap!$C$3,Tablo!C$1,Tablo!$A14)</f>
        <v>34715.910625703866</v>
      </c>
      <c r="D14" s="9">
        <f>-PMT(Hesap!$C$3,Tablo!D$1,Tablo!$A14)</f>
        <v>25762.638555997673</v>
      </c>
      <c r="E14" s="9">
        <f>-PMT(Hesap!$C$3,Tablo!E$1,Tablo!$A14)</f>
        <v>21409.666117796645</v>
      </c>
      <c r="F14" s="9">
        <f>-PMT(Hesap!$C$3,Tablo!F$1,Tablo!$A14)</f>
        <v>18893.032207247903</v>
      </c>
      <c r="G14" s="9">
        <f>-PMT(Hesap!$C$3,Tablo!G$1,Tablo!$A14)</f>
        <v>17290.72375196249</v>
      </c>
      <c r="H14" s="9">
        <f>-PMT(Hesap!$C$3,Tablo!H$1,Tablo!$A14)</f>
        <v>16207.113896803738</v>
      </c>
      <c r="I14" s="9">
        <f>-PMT(Hesap!$C$3,Tablo!I$1,Tablo!$A14)</f>
        <v>15444.078681330768</v>
      </c>
      <c r="J14" s="9">
        <f>-PMT(Hesap!$C$3,Tablo!J$1,Tablo!$A14)</f>
        <v>14891.369915724817</v>
      </c>
      <c r="K14" s="9">
        <f>-PMT(Hesap!$C$3,Tablo!K$1,Tablo!$A14)</f>
        <v>14482.760382792459</v>
      </c>
    </row>
    <row r="15" spans="1:11" x14ac:dyDescent="0.25">
      <c r="A15" s="8">
        <f t="shared" si="1"/>
        <v>350000</v>
      </c>
      <c r="B15" s="9">
        <f>-PMT(Hesap!$C$3,Tablo!B$1,Tablo!$A15)</f>
        <v>66860.159539601693</v>
      </c>
      <c r="C15" s="9">
        <f>-PMT(Hesap!$C$3,Tablo!C$1,Tablo!$A15)</f>
        <v>37386.365289219553</v>
      </c>
      <c r="D15" s="9">
        <f>-PMT(Hesap!$C$3,Tablo!D$1,Tablo!$A15)</f>
        <v>27744.37998338211</v>
      </c>
      <c r="E15" s="9">
        <f>-PMT(Hesap!$C$3,Tablo!E$1,Tablo!$A15)</f>
        <v>23056.563511473309</v>
      </c>
      <c r="F15" s="9">
        <f>-PMT(Hesap!$C$3,Tablo!F$1,Tablo!$A15)</f>
        <v>20346.342377036202</v>
      </c>
      <c r="G15" s="9">
        <f>-PMT(Hesap!$C$3,Tablo!G$1,Tablo!$A15)</f>
        <v>18620.779425190372</v>
      </c>
      <c r="H15" s="9">
        <f>-PMT(Hesap!$C$3,Tablo!H$1,Tablo!$A15)</f>
        <v>17453.814965788642</v>
      </c>
      <c r="I15" s="9">
        <f>-PMT(Hesap!$C$3,Tablo!I$1,Tablo!$A15)</f>
        <v>16632.084733740827</v>
      </c>
      <c r="J15" s="9">
        <f>-PMT(Hesap!$C$3,Tablo!J$1,Tablo!$A15)</f>
        <v>16036.859909242114</v>
      </c>
      <c r="K15" s="9">
        <f>-PMT(Hesap!$C$3,Tablo!K$1,Tablo!$A15)</f>
        <v>15596.818873776494</v>
      </c>
    </row>
    <row r="16" spans="1:11" x14ac:dyDescent="0.25">
      <c r="A16" s="8">
        <f t="shared" si="1"/>
        <v>375000</v>
      </c>
      <c r="B16" s="9">
        <f>-PMT(Hesap!$C$3,Tablo!B$1,Tablo!$A16)</f>
        <v>71635.885221001809</v>
      </c>
      <c r="C16" s="9">
        <f>-PMT(Hesap!$C$3,Tablo!C$1,Tablo!$A16)</f>
        <v>40056.819952735234</v>
      </c>
      <c r="D16" s="9">
        <f>-PMT(Hesap!$C$3,Tablo!D$1,Tablo!$A16)</f>
        <v>29726.121410766547</v>
      </c>
      <c r="E16" s="9">
        <f>-PMT(Hesap!$C$3,Tablo!E$1,Tablo!$A16)</f>
        <v>24703.460905149976</v>
      </c>
      <c r="F16" s="9">
        <f>-PMT(Hesap!$C$3,Tablo!F$1,Tablo!$A16)</f>
        <v>21799.652546824502</v>
      </c>
      <c r="G16" s="9">
        <f>-PMT(Hesap!$C$3,Tablo!G$1,Tablo!$A16)</f>
        <v>19950.835098418254</v>
      </c>
      <c r="H16" s="9">
        <f>-PMT(Hesap!$C$3,Tablo!H$1,Tablo!$A16)</f>
        <v>18700.516034773547</v>
      </c>
      <c r="I16" s="9">
        <f>-PMT(Hesap!$C$3,Tablo!I$1,Tablo!$A16)</f>
        <v>17820.090786150886</v>
      </c>
      <c r="J16" s="9">
        <f>-PMT(Hesap!$C$3,Tablo!J$1,Tablo!$A16)</f>
        <v>17182.349902759404</v>
      </c>
      <c r="K16" s="9">
        <f>-PMT(Hesap!$C$3,Tablo!K$1,Tablo!$A16)</f>
        <v>16710.87736476053</v>
      </c>
    </row>
    <row r="17" spans="1:11" x14ac:dyDescent="0.25">
      <c r="A17" s="8">
        <f t="shared" si="1"/>
        <v>400000</v>
      </c>
      <c r="B17" s="9">
        <f>-PMT(Hesap!$C$3,Tablo!B$1,Tablo!$A17)</f>
        <v>76411.610902401924</v>
      </c>
      <c r="C17" s="9">
        <f>-PMT(Hesap!$C$3,Tablo!C$1,Tablo!$A17)</f>
        <v>42727.274616250914</v>
      </c>
      <c r="D17" s="9">
        <f>-PMT(Hesap!$C$3,Tablo!D$1,Tablo!$A17)</f>
        <v>31707.862838150984</v>
      </c>
      <c r="E17" s="9">
        <f>-PMT(Hesap!$C$3,Tablo!E$1,Tablo!$A17)</f>
        <v>26350.358298826639</v>
      </c>
      <c r="F17" s="9">
        <f>-PMT(Hesap!$C$3,Tablo!F$1,Tablo!$A17)</f>
        <v>23252.962716612801</v>
      </c>
      <c r="G17" s="9">
        <f>-PMT(Hesap!$C$3,Tablo!G$1,Tablo!$A17)</f>
        <v>21280.890771646136</v>
      </c>
      <c r="H17" s="9">
        <f>-PMT(Hesap!$C$3,Tablo!H$1,Tablo!$A17)</f>
        <v>19947.217103758449</v>
      </c>
      <c r="I17" s="9">
        <f>-PMT(Hesap!$C$3,Tablo!I$1,Tablo!$A17)</f>
        <v>19008.096838560945</v>
      </c>
      <c r="J17" s="9">
        <f>-PMT(Hesap!$C$3,Tablo!J$1,Tablo!$A17)</f>
        <v>18327.839896276699</v>
      </c>
      <c r="K17" s="9">
        <f>-PMT(Hesap!$C$3,Tablo!K$1,Tablo!$A17)</f>
        <v>17824.935855744567</v>
      </c>
    </row>
    <row r="18" spans="1:11" x14ac:dyDescent="0.25">
      <c r="A18" s="8">
        <f t="shared" si="1"/>
        <v>425000</v>
      </c>
      <c r="B18" s="9">
        <f>-PMT(Hesap!$C$3,Tablo!B$1,Tablo!$A18)</f>
        <v>81187.336583802055</v>
      </c>
      <c r="C18" s="9">
        <f>-PMT(Hesap!$C$3,Tablo!C$1,Tablo!$A18)</f>
        <v>45397.729279766594</v>
      </c>
      <c r="D18" s="9">
        <f>-PMT(Hesap!$C$3,Tablo!D$1,Tablo!$A18)</f>
        <v>33689.604265535425</v>
      </c>
      <c r="E18" s="9">
        <f>-PMT(Hesap!$C$3,Tablo!E$1,Tablo!$A18)</f>
        <v>27997.255692503306</v>
      </c>
      <c r="F18" s="9">
        <f>-PMT(Hesap!$C$3,Tablo!F$1,Tablo!$A18)</f>
        <v>24706.272886401101</v>
      </c>
      <c r="G18" s="9">
        <f>-PMT(Hesap!$C$3,Tablo!G$1,Tablo!$A18)</f>
        <v>22610.946444874022</v>
      </c>
      <c r="H18" s="9">
        <f>-PMT(Hesap!$C$3,Tablo!H$1,Tablo!$A18)</f>
        <v>21193.91817274335</v>
      </c>
      <c r="I18" s="9">
        <f>-PMT(Hesap!$C$3,Tablo!I$1,Tablo!$A18)</f>
        <v>20196.102890971004</v>
      </c>
      <c r="J18" s="9">
        <f>-PMT(Hesap!$C$3,Tablo!J$1,Tablo!$A18)</f>
        <v>19473.329889793993</v>
      </c>
      <c r="K18" s="9">
        <f>-PMT(Hesap!$C$3,Tablo!K$1,Tablo!$A18)</f>
        <v>18938.994346728599</v>
      </c>
    </row>
    <row r="19" spans="1:11" x14ac:dyDescent="0.25">
      <c r="A19" s="8">
        <f t="shared" si="1"/>
        <v>450000</v>
      </c>
      <c r="B19" s="9">
        <f>-PMT(Hesap!$C$3,Tablo!B$1,Tablo!$A19)</f>
        <v>85963.06226520217</v>
      </c>
      <c r="C19" s="9">
        <f>-PMT(Hesap!$C$3,Tablo!C$1,Tablo!$A19)</f>
        <v>48068.183943282282</v>
      </c>
      <c r="D19" s="9">
        <f>-PMT(Hesap!$C$3,Tablo!D$1,Tablo!$A19)</f>
        <v>35671.345692919858</v>
      </c>
      <c r="E19" s="9">
        <f>-PMT(Hesap!$C$3,Tablo!E$1,Tablo!$A19)</f>
        <v>29644.153086179969</v>
      </c>
      <c r="F19" s="9">
        <f>-PMT(Hesap!$C$3,Tablo!F$1,Tablo!$A19)</f>
        <v>26159.583056189404</v>
      </c>
      <c r="G19" s="9">
        <f>-PMT(Hesap!$C$3,Tablo!G$1,Tablo!$A19)</f>
        <v>23941.002118101907</v>
      </c>
      <c r="H19" s="9">
        <f>-PMT(Hesap!$C$3,Tablo!H$1,Tablo!$A19)</f>
        <v>22440.619241728255</v>
      </c>
      <c r="I19" s="9">
        <f>-PMT(Hesap!$C$3,Tablo!I$1,Tablo!$A19)</f>
        <v>21384.108943381059</v>
      </c>
      <c r="J19" s="9">
        <f>-PMT(Hesap!$C$3,Tablo!J$1,Tablo!$A19)</f>
        <v>20618.819883311284</v>
      </c>
      <c r="K19" s="9">
        <f>-PMT(Hesap!$C$3,Tablo!K$1,Tablo!$A19)</f>
        <v>20053.052837712636</v>
      </c>
    </row>
    <row r="20" spans="1:11" x14ac:dyDescent="0.25">
      <c r="A20" s="8">
        <f t="shared" si="1"/>
        <v>475000</v>
      </c>
      <c r="B20" s="9">
        <f>-PMT(Hesap!$C$3,Tablo!B$1,Tablo!$A20)</f>
        <v>90738.787946602301</v>
      </c>
      <c r="C20" s="9">
        <f>-PMT(Hesap!$C$3,Tablo!C$1,Tablo!$A20)</f>
        <v>50738.638606797962</v>
      </c>
      <c r="D20" s="9">
        <f>-PMT(Hesap!$C$3,Tablo!D$1,Tablo!$A20)</f>
        <v>37653.087120304292</v>
      </c>
      <c r="E20" s="9">
        <f>-PMT(Hesap!$C$3,Tablo!E$1,Tablo!$A20)</f>
        <v>31291.050479856633</v>
      </c>
      <c r="F20" s="9">
        <f>-PMT(Hesap!$C$3,Tablo!F$1,Tablo!$A20)</f>
        <v>27612.893225977703</v>
      </c>
      <c r="G20" s="9">
        <f>-PMT(Hesap!$C$3,Tablo!G$1,Tablo!$A20)</f>
        <v>25271.057791329793</v>
      </c>
      <c r="H20" s="9">
        <f>-PMT(Hesap!$C$3,Tablo!H$1,Tablo!$A20)</f>
        <v>23687.320310713156</v>
      </c>
      <c r="I20" s="9">
        <f>-PMT(Hesap!$C$3,Tablo!I$1,Tablo!$A20)</f>
        <v>22572.114995791122</v>
      </c>
      <c r="J20" s="9">
        <f>-PMT(Hesap!$C$3,Tablo!J$1,Tablo!$A20)</f>
        <v>21764.309876828582</v>
      </c>
      <c r="K20" s="9">
        <f>-PMT(Hesap!$C$3,Tablo!K$1,Tablo!$A20)</f>
        <v>21167.111328696668</v>
      </c>
    </row>
    <row r="21" spans="1:11" x14ac:dyDescent="0.25">
      <c r="A21" s="8">
        <f t="shared" si="1"/>
        <v>500000</v>
      </c>
      <c r="B21" s="9">
        <f>-PMT(Hesap!$C$3,Tablo!B$1,Tablo!$A21)</f>
        <v>95514.513628002416</v>
      </c>
      <c r="C21" s="9">
        <f>-PMT(Hesap!$C$3,Tablo!C$1,Tablo!$A21)</f>
        <v>53409.09327031365</v>
      </c>
      <c r="D21" s="9">
        <f>-PMT(Hesap!$C$3,Tablo!D$1,Tablo!$A21)</f>
        <v>39634.828547688732</v>
      </c>
      <c r="E21" s="9">
        <f>-PMT(Hesap!$C$3,Tablo!E$1,Tablo!$A21)</f>
        <v>32937.947873533296</v>
      </c>
      <c r="F21" s="9">
        <f>-PMT(Hesap!$C$3,Tablo!F$1,Tablo!$A21)</f>
        <v>29066.203395766002</v>
      </c>
      <c r="G21" s="9">
        <f>-PMT(Hesap!$C$3,Tablo!G$1,Tablo!$A21)</f>
        <v>26601.113464557675</v>
      </c>
      <c r="H21" s="9">
        <f>-PMT(Hesap!$C$3,Tablo!H$1,Tablo!$A21)</f>
        <v>24934.021379698061</v>
      </c>
      <c r="I21" s="9">
        <f>-PMT(Hesap!$C$3,Tablo!I$1,Tablo!$A21)</f>
        <v>23760.121048201181</v>
      </c>
      <c r="J21" s="9">
        <f>-PMT(Hesap!$C$3,Tablo!J$1,Tablo!$A21)</f>
        <v>22909.799870345876</v>
      </c>
      <c r="K21" s="9">
        <f>-PMT(Hesap!$C$3,Tablo!K$1,Tablo!$A21)</f>
        <v>22281.169819680705</v>
      </c>
    </row>
    <row r="22" spans="1:11" x14ac:dyDescent="0.25">
      <c r="A22" s="8">
        <f t="shared" si="1"/>
        <v>525000</v>
      </c>
      <c r="B22" s="9">
        <f>-PMT(Hesap!$C$3,Tablo!B$1,Tablo!$A22)</f>
        <v>100290.23930940253</v>
      </c>
      <c r="C22" s="9">
        <f>-PMT(Hesap!$C$3,Tablo!C$1,Tablo!$A22)</f>
        <v>56079.54793382933</v>
      </c>
      <c r="D22" s="9">
        <f>-PMT(Hesap!$C$3,Tablo!D$1,Tablo!$A22)</f>
        <v>41616.569975073166</v>
      </c>
      <c r="E22" s="9">
        <f>-PMT(Hesap!$C$3,Tablo!E$1,Tablo!$A22)</f>
        <v>34584.845267209967</v>
      </c>
      <c r="F22" s="9">
        <f>-PMT(Hesap!$C$3,Tablo!F$1,Tablo!$A22)</f>
        <v>30519.513565554302</v>
      </c>
      <c r="G22" s="9">
        <f>-PMT(Hesap!$C$3,Tablo!G$1,Tablo!$A22)</f>
        <v>27931.169137785557</v>
      </c>
      <c r="H22" s="9">
        <f>-PMT(Hesap!$C$3,Tablo!H$1,Tablo!$A22)</f>
        <v>26180.722448682962</v>
      </c>
      <c r="I22" s="9">
        <f>-PMT(Hesap!$C$3,Tablo!I$1,Tablo!$A22)</f>
        <v>24948.12710061124</v>
      </c>
      <c r="J22" s="9">
        <f>-PMT(Hesap!$C$3,Tablo!J$1,Tablo!$A22)</f>
        <v>24055.289863863167</v>
      </c>
      <c r="K22" s="9">
        <f>-PMT(Hesap!$C$3,Tablo!K$1,Tablo!$A22)</f>
        <v>23395.228310664741</v>
      </c>
    </row>
    <row r="23" spans="1:11" x14ac:dyDescent="0.25">
      <c r="A23" s="8">
        <f t="shared" si="1"/>
        <v>550000</v>
      </c>
      <c r="B23" s="9">
        <f>-PMT(Hesap!$C$3,Tablo!B$1,Tablo!$A23)</f>
        <v>105065.96499080266</v>
      </c>
      <c r="C23" s="9">
        <f>-PMT(Hesap!$C$3,Tablo!C$1,Tablo!$A23)</f>
        <v>58750.002597345017</v>
      </c>
      <c r="D23" s="9">
        <f>-PMT(Hesap!$C$3,Tablo!D$1,Tablo!$A23)</f>
        <v>43598.311402457606</v>
      </c>
      <c r="E23" s="9">
        <f>-PMT(Hesap!$C$3,Tablo!E$1,Tablo!$A23)</f>
        <v>36231.74266088663</v>
      </c>
      <c r="F23" s="9">
        <f>-PMT(Hesap!$C$3,Tablo!F$1,Tablo!$A23)</f>
        <v>31972.823735342601</v>
      </c>
      <c r="G23" s="9">
        <f>-PMT(Hesap!$C$3,Tablo!G$1,Tablo!$A23)</f>
        <v>29261.224811013442</v>
      </c>
      <c r="H23" s="9">
        <f>-PMT(Hesap!$C$3,Tablo!H$1,Tablo!$A23)</f>
        <v>27427.423517667863</v>
      </c>
      <c r="I23" s="9">
        <f>-PMT(Hesap!$C$3,Tablo!I$1,Tablo!$A23)</f>
        <v>26136.133153021299</v>
      </c>
      <c r="J23" s="9">
        <f>-PMT(Hesap!$C$3,Tablo!J$1,Tablo!$A23)</f>
        <v>25200.779857380461</v>
      </c>
      <c r="K23" s="9">
        <f>-PMT(Hesap!$C$3,Tablo!K$1,Tablo!$A23)</f>
        <v>24509.286801648777</v>
      </c>
    </row>
    <row r="24" spans="1:11" x14ac:dyDescent="0.25">
      <c r="A24" s="8">
        <f t="shared" si="1"/>
        <v>575000</v>
      </c>
      <c r="B24" s="9">
        <f>-PMT(Hesap!$C$3,Tablo!B$1,Tablo!$A24)</f>
        <v>109841.69067220278</v>
      </c>
      <c r="C24" s="9">
        <f>-PMT(Hesap!$C$3,Tablo!C$1,Tablo!$A24)</f>
        <v>61420.45726086069</v>
      </c>
      <c r="D24" s="9">
        <f>-PMT(Hesap!$C$3,Tablo!D$1,Tablo!$A24)</f>
        <v>45580.05282984204</v>
      </c>
      <c r="E24" s="9">
        <f>-PMT(Hesap!$C$3,Tablo!E$1,Tablo!$A24)</f>
        <v>37878.640054563293</v>
      </c>
      <c r="F24" s="9">
        <f>-PMT(Hesap!$C$3,Tablo!F$1,Tablo!$A24)</f>
        <v>33426.133905130904</v>
      </c>
      <c r="G24" s="9">
        <f>-PMT(Hesap!$C$3,Tablo!G$1,Tablo!$A24)</f>
        <v>30591.280484241324</v>
      </c>
      <c r="H24" s="9">
        <f>-PMT(Hesap!$C$3,Tablo!H$1,Tablo!$A24)</f>
        <v>28674.124586652768</v>
      </c>
      <c r="I24" s="9">
        <f>-PMT(Hesap!$C$3,Tablo!I$1,Tablo!$A24)</f>
        <v>27324.139205431358</v>
      </c>
      <c r="J24" s="9">
        <f>-PMT(Hesap!$C$3,Tablo!J$1,Tablo!$A24)</f>
        <v>26346.269850897756</v>
      </c>
      <c r="K24" s="9">
        <f>-PMT(Hesap!$C$3,Tablo!K$1,Tablo!$A24)</f>
        <v>25623.34529263281</v>
      </c>
    </row>
    <row r="25" spans="1:11" x14ac:dyDescent="0.25">
      <c r="A25" s="8">
        <f t="shared" si="1"/>
        <v>600000</v>
      </c>
      <c r="B25" s="9">
        <f>-PMT(Hesap!$C$3,Tablo!B$1,Tablo!$A25)</f>
        <v>114617.41635360291</v>
      </c>
      <c r="C25" s="9">
        <f>-PMT(Hesap!$C$3,Tablo!C$1,Tablo!$A25)</f>
        <v>64090.911924376378</v>
      </c>
      <c r="D25" s="9">
        <f>-PMT(Hesap!$C$3,Tablo!D$1,Tablo!$A25)</f>
        <v>47561.79425722648</v>
      </c>
      <c r="E25" s="9">
        <f>-PMT(Hesap!$C$3,Tablo!E$1,Tablo!$A25)</f>
        <v>39525.537448239964</v>
      </c>
      <c r="F25" s="9">
        <f>-PMT(Hesap!$C$3,Tablo!F$1,Tablo!$A25)</f>
        <v>34879.4440749192</v>
      </c>
      <c r="G25" s="9">
        <f>-PMT(Hesap!$C$3,Tablo!G$1,Tablo!$A25)</f>
        <v>31921.336157469206</v>
      </c>
      <c r="H25" s="9">
        <f>-PMT(Hesap!$C$3,Tablo!H$1,Tablo!$A25)</f>
        <v>29920.825655637673</v>
      </c>
      <c r="I25" s="9">
        <f>-PMT(Hesap!$C$3,Tablo!I$1,Tablo!$A25)</f>
        <v>28512.145257841417</v>
      </c>
      <c r="J25" s="9">
        <f>-PMT(Hesap!$C$3,Tablo!J$1,Tablo!$A25)</f>
        <v>27491.75984441505</v>
      </c>
      <c r="K25" s="9">
        <f>-PMT(Hesap!$C$3,Tablo!K$1,Tablo!$A25)</f>
        <v>26737.403783616846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Hesap</vt:lpstr>
      <vt:lpstr>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2024-09-30T12:26:39Z</dcterms:modified>
</cp:coreProperties>
</file>