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0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56 kredi kartı telefon\"/>
    </mc:Choice>
  </mc:AlternateContent>
  <xr:revisionPtr revIDLastSave="0" documentId="13_ncr:1_{15891EDD-9E4F-4787-BF4D-A31DEE982CE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lışveriş Kredisi" sheetId="1" r:id="rId1"/>
    <sheet name="İhtiyaç Kredisi" sheetId="3" r:id="rId2"/>
    <sheet name="Kredi Kartı Tek Çekim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E2" i="2" s="1"/>
  <c r="K7" i="1"/>
  <c r="K8" i="1"/>
  <c r="K6" i="1"/>
  <c r="K5" i="1"/>
  <c r="J7" i="1"/>
  <c r="J8" i="1"/>
  <c r="J6" i="1"/>
  <c r="J5" i="1"/>
  <c r="H6" i="1"/>
  <c r="H7" i="1"/>
  <c r="H5" i="1"/>
  <c r="G6" i="1"/>
  <c r="G7" i="1"/>
  <c r="G5" i="1"/>
  <c r="I6" i="1"/>
  <c r="I7" i="1"/>
  <c r="I5" i="1"/>
  <c r="B1" i="3"/>
  <c r="B6" i="3" s="1"/>
  <c r="B7" i="3" s="1"/>
  <c r="B6" i="1"/>
  <c r="B7" i="1" s="1"/>
  <c r="G2" i="2" l="1"/>
  <c r="H2" i="2" s="1"/>
  <c r="C3" i="2" s="1"/>
  <c r="F2" i="2"/>
  <c r="D3" i="2" l="1"/>
  <c r="E3" i="2" s="1"/>
  <c r="F3" i="2" l="1"/>
  <c r="G3" i="2"/>
  <c r="H3" i="2" s="1"/>
  <c r="C4" i="2" s="1"/>
  <c r="D4" i="2" l="1"/>
  <c r="E4" i="2" s="1"/>
  <c r="F4" i="2" l="1"/>
  <c r="G4" i="2"/>
  <c r="H4" i="2" s="1"/>
  <c r="C5" i="2" s="1"/>
  <c r="D5" i="2" l="1"/>
  <c r="E5" i="2" s="1"/>
  <c r="F5" i="2" l="1"/>
  <c r="G5" i="2"/>
  <c r="H5" i="2" s="1"/>
  <c r="C6" i="2" s="1"/>
  <c r="D6" i="2" l="1"/>
  <c r="E6" i="2" s="1"/>
  <c r="F6" i="2" l="1"/>
  <c r="G6" i="2"/>
  <c r="H6" i="2" s="1"/>
  <c r="C7" i="2" s="1"/>
  <c r="D7" i="2" l="1"/>
  <c r="E7" i="2" s="1"/>
  <c r="F7" i="2" l="1"/>
  <c r="G7" i="2"/>
  <c r="H7" i="2" s="1"/>
  <c r="C8" i="2" s="1"/>
  <c r="D8" i="2" l="1"/>
  <c r="E8" i="2" s="1"/>
  <c r="F8" i="2" l="1"/>
  <c r="G8" i="2"/>
  <c r="H8" i="2" s="1"/>
  <c r="C9" i="2" s="1"/>
  <c r="D9" i="2" s="1"/>
  <c r="E9" i="2" s="1"/>
  <c r="F9" i="2" l="1"/>
  <c r="G9" i="2"/>
  <c r="H9" i="2" s="1"/>
  <c r="C10" i="2" s="1"/>
  <c r="D10" i="2" l="1"/>
  <c r="E10" i="2" s="1"/>
  <c r="F10" i="2" l="1"/>
  <c r="G10" i="2"/>
  <c r="H10" i="2" s="1"/>
  <c r="C11" i="2" s="1"/>
  <c r="D11" i="2" l="1"/>
  <c r="E11" i="2" s="1"/>
  <c r="G11" i="2" l="1"/>
  <c r="H11" i="2" s="1"/>
  <c r="K4" i="2" s="1"/>
  <c r="F11" i="2"/>
</calcChain>
</file>

<file path=xl/sharedStrings.xml><?xml version="1.0" encoding="utf-8"?>
<sst xmlns="http://schemas.openxmlformats.org/spreadsheetml/2006/main" count="35" uniqueCount="21">
  <si>
    <t>Telefon Fiyatı</t>
  </si>
  <si>
    <t>Kredi Vadesi</t>
  </si>
  <si>
    <t>Kredi Faiz Oranı</t>
  </si>
  <si>
    <t>Kredi Taksiti</t>
  </si>
  <si>
    <t>Toplam Ödeme</t>
  </si>
  <si>
    <t>Ay</t>
  </si>
  <si>
    <t>Harcama</t>
  </si>
  <si>
    <t>Ödeme</t>
  </si>
  <si>
    <t>Hayat Sigortası Primi</t>
  </si>
  <si>
    <t>Kredi Masraf Kesintisi</t>
  </si>
  <si>
    <t>Aylık Ödeme</t>
  </si>
  <si>
    <t>Asgari Ödeme Tutarı</t>
  </si>
  <si>
    <t>Asgari Ödeme Oranı</t>
  </si>
  <si>
    <t>Dönem Borcu</t>
  </si>
  <si>
    <t>Akdi Faiz Oranı</t>
  </si>
  <si>
    <t>Akdi Faiz Oranları</t>
  </si>
  <si>
    <t>Kalan Borç</t>
  </si>
  <si>
    <t>Faiz Tutarı</t>
  </si>
  <si>
    <t>Kart Limiti</t>
  </si>
  <si>
    <t>Anapara Ödemesi</t>
  </si>
  <si>
    <t>Faiz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</si>
</sst>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₺&quot;#,##0.00;[Red]\-&quot;₺&quot;#,##0.00"/>
    <numFmt numFmtId="44" formatCode="_-&quot;₺&quot;* #,##0.00_-;\-&quot;₺&quot;* #,##0.00_-;_-&quot;₺&quot;* &quot;-&quot;??_-;_-@_-"/>
    <numFmt numFmtId="164" formatCode="_-[$₺-41F]* #,##0.00_-;\-[$₺-41F]* #,##0.00_-;_-[$₺-41F]* &quot;-&quot;??_-;_-@_-"/>
    <numFmt numFmtId="165" formatCode="_-[$₺-41F]* #,##0_-;\-[$₺-41F]* #,##0_-;_-[$₺-41F]* &quot;-&quot;??_-;_-@_-"/>
    <numFmt numFmtId="166" formatCode="_-&quot;₺&quot;* #,##0_-;\-&quot;₺&quot;* #,##0_-;_-&quot;₺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0" fontId="0" fillId="0" borderId="0" xfId="0" applyNumberFormat="1"/>
    <xf numFmtId="8" fontId="0" fillId="0" borderId="0" xfId="0" applyNumberFormat="1"/>
    <xf numFmtId="164" fontId="0" fillId="0" borderId="0" xfId="0" applyNumberFormat="1"/>
    <xf numFmtId="0" fontId="3" fillId="0" borderId="0" xfId="0" applyFont="1"/>
    <xf numFmtId="166" fontId="0" fillId="0" borderId="1" xfId="1" applyNumberFormat="1" applyFont="1" applyBorder="1"/>
    <xf numFmtId="10" fontId="0" fillId="0" borderId="1" xfId="0" applyNumberFormat="1" applyBorder="1"/>
    <xf numFmtId="10" fontId="0" fillId="0" borderId="1" xfId="2" applyNumberFormat="1" applyFont="1" applyBorder="1"/>
    <xf numFmtId="0" fontId="2" fillId="0" borderId="1" xfId="0" applyFont="1" applyBorder="1"/>
    <xf numFmtId="165" fontId="0" fillId="0" borderId="1" xfId="0" applyNumberFormat="1" applyBorder="1"/>
    <xf numFmtId="9" fontId="0" fillId="0" borderId="1" xfId="0" applyNumberForma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8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zoomScale="170" zoomScaleNormal="170" workbookViewId="0">
      <selection activeCell="B7" sqref="B7"/>
    </sheetView>
  </sheetViews>
  <sheetFormatPr defaultRowHeight="15" x14ac:dyDescent="0.25"/>
  <cols>
    <col min="1" max="1" width="20.5703125" bestFit="1" customWidth="1"/>
    <col min="2" max="2" width="12.140625" bestFit="1" customWidth="1"/>
    <col min="7" max="7" width="16.85546875" bestFit="1" customWidth="1"/>
    <col min="8" max="8" width="12.85546875" bestFit="1" customWidth="1"/>
    <col min="9" max="9" width="14.7109375" bestFit="1" customWidth="1"/>
    <col min="10" max="11" width="12.140625" bestFit="1" customWidth="1"/>
    <col min="12" max="12" width="10.7109375" bestFit="1" customWidth="1"/>
  </cols>
  <sheetData>
    <row r="1" spans="1:12" x14ac:dyDescent="0.25">
      <c r="A1" s="4" t="s">
        <v>0</v>
      </c>
      <c r="B1" s="3">
        <v>50000</v>
      </c>
    </row>
    <row r="2" spans="1:12" x14ac:dyDescent="0.25">
      <c r="A2" s="4" t="s">
        <v>1</v>
      </c>
      <c r="B2">
        <v>3</v>
      </c>
    </row>
    <row r="3" spans="1:12" x14ac:dyDescent="0.25">
      <c r="A3" s="4" t="s">
        <v>2</v>
      </c>
      <c r="B3" s="1">
        <v>3.49E-2</v>
      </c>
    </row>
    <row r="4" spans="1:12" x14ac:dyDescent="0.25">
      <c r="A4" s="4" t="s">
        <v>8</v>
      </c>
      <c r="B4" s="3">
        <v>0</v>
      </c>
      <c r="F4" s="11" t="s">
        <v>5</v>
      </c>
      <c r="G4" s="11" t="s">
        <v>19</v>
      </c>
      <c r="H4" s="11" t="s">
        <v>20</v>
      </c>
      <c r="I4" s="11" t="s">
        <v>4</v>
      </c>
      <c r="J4" s="11" t="s">
        <v>16</v>
      </c>
    </row>
    <row r="5" spans="1:12" x14ac:dyDescent="0.25">
      <c r="A5" s="4" t="s">
        <v>9</v>
      </c>
      <c r="B5" s="3">
        <v>0</v>
      </c>
      <c r="F5" s="17">
        <v>1</v>
      </c>
      <c r="G5" s="16">
        <f>-PPMT($B$3*1.3,F5,$B$2,$B$1)</f>
        <v>15932.860522105017</v>
      </c>
      <c r="H5" s="16">
        <f>-IPMT($B$3*1.3,F5,$B$2,$B$1)</f>
        <v>2268.5</v>
      </c>
      <c r="I5" s="16">
        <f>-PMT($B$3*1.3,$B$2,$B$1)</f>
        <v>18201.360522105017</v>
      </c>
      <c r="J5" s="3">
        <f>B1</f>
        <v>50000</v>
      </c>
      <c r="K5" s="18">
        <f>J5*$B$3*1.3</f>
        <v>2268.5</v>
      </c>
    </row>
    <row r="6" spans="1:12" x14ac:dyDescent="0.25">
      <c r="A6" s="4" t="s">
        <v>3</v>
      </c>
      <c r="B6" s="2">
        <f>-PMT(B3*1.3,B2,B1)</f>
        <v>18201.360522105017</v>
      </c>
      <c r="F6">
        <v>2</v>
      </c>
      <c r="G6" s="16">
        <f t="shared" ref="G6:G7" si="0">-PPMT($B$3*1.3,F6,$B$2,$B$1)</f>
        <v>16655.734403992919</v>
      </c>
      <c r="H6" s="16">
        <f t="shared" ref="H6:H7" si="1">-IPMT($B$3*1.3,F6,$B$2,$B$1)</f>
        <v>1545.626118112096</v>
      </c>
      <c r="I6" s="16">
        <f t="shared" ref="I6:I7" si="2">-PMT($B$3*1.3,$B$2,$B$1)</f>
        <v>18201.360522105017</v>
      </c>
      <c r="J6" s="3">
        <f>J5-G5</f>
        <v>34067.139477894983</v>
      </c>
      <c r="K6" s="18">
        <f>J6*$B$3*1.3</f>
        <v>1545.6261181120954</v>
      </c>
      <c r="L6" s="3"/>
    </row>
    <row r="7" spans="1:12" x14ac:dyDescent="0.25">
      <c r="A7" s="4" t="s">
        <v>4</v>
      </c>
      <c r="B7" s="2">
        <f>B2*B6</f>
        <v>54604.08156631505</v>
      </c>
      <c r="F7">
        <v>3</v>
      </c>
      <c r="G7" s="16">
        <f t="shared" si="0"/>
        <v>17411.405073902079</v>
      </c>
      <c r="H7" s="16">
        <f t="shared" si="1"/>
        <v>789.95544820293719</v>
      </c>
      <c r="I7" s="16">
        <f t="shared" si="2"/>
        <v>18201.360522105017</v>
      </c>
      <c r="J7" s="3">
        <f t="shared" ref="J7:J8" si="3">J6-G6</f>
        <v>17411.405073902064</v>
      </c>
      <c r="K7" s="18">
        <f t="shared" ref="K7:K8" si="4">J7*$B$3*1.3</f>
        <v>789.95544820293662</v>
      </c>
      <c r="L7" s="3"/>
    </row>
    <row r="8" spans="1:12" x14ac:dyDescent="0.25">
      <c r="G8" s="2"/>
      <c r="H8" s="2"/>
      <c r="I8" s="2"/>
      <c r="J8" s="3">
        <f t="shared" si="3"/>
        <v>0</v>
      </c>
      <c r="K8" s="18">
        <f t="shared" si="4"/>
        <v>0</v>
      </c>
      <c r="L8" s="3"/>
    </row>
    <row r="9" spans="1:12" x14ac:dyDescent="0.25">
      <c r="K9" s="3"/>
      <c r="L9" s="3"/>
    </row>
    <row r="10" spans="1:12" x14ac:dyDescent="0.25">
      <c r="B10" s="1"/>
    </row>
    <row r="11" spans="1:12" x14ac:dyDescent="0.25">
      <c r="B11" s="1"/>
    </row>
    <row r="12" spans="1:12" x14ac:dyDescent="0.25">
      <c r="G12" s="2"/>
      <c r="H12" s="2"/>
      <c r="I12" s="2"/>
      <c r="J12" s="2"/>
    </row>
    <row r="13" spans="1:12" x14ac:dyDescent="0.25">
      <c r="G13" s="2"/>
      <c r="H13" s="2"/>
      <c r="I13" s="2"/>
      <c r="J13" s="2"/>
    </row>
    <row r="14" spans="1:12" x14ac:dyDescent="0.25">
      <c r="G14" s="2"/>
      <c r="H14" s="2"/>
      <c r="I14" s="2"/>
      <c r="J14" s="2"/>
    </row>
    <row r="15" spans="1:12" x14ac:dyDescent="0.25">
      <c r="H15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30A0-F736-4FFF-8147-1D6DC827DB4E}">
  <dimension ref="A1:B9"/>
  <sheetViews>
    <sheetView zoomScale="170" zoomScaleNormal="170" workbookViewId="0">
      <selection activeCell="B9" sqref="B9"/>
    </sheetView>
  </sheetViews>
  <sheetFormatPr defaultRowHeight="15" x14ac:dyDescent="0.25"/>
  <cols>
    <col min="1" max="1" width="20.5703125" bestFit="1" customWidth="1"/>
    <col min="2" max="2" width="12.140625" bestFit="1" customWidth="1"/>
  </cols>
  <sheetData>
    <row r="1" spans="1:2" x14ac:dyDescent="0.25">
      <c r="A1" s="4" t="s">
        <v>0</v>
      </c>
      <c r="B1" s="3">
        <f>50000+B4</f>
        <v>50350</v>
      </c>
    </row>
    <row r="2" spans="1:2" x14ac:dyDescent="0.25">
      <c r="A2" s="4" t="s">
        <v>1</v>
      </c>
      <c r="B2">
        <v>3</v>
      </c>
    </row>
    <row r="3" spans="1:2" x14ac:dyDescent="0.25">
      <c r="A3" s="4" t="s">
        <v>2</v>
      </c>
      <c r="B3" s="1">
        <v>4.4999999999999998E-2</v>
      </c>
    </row>
    <row r="4" spans="1:2" x14ac:dyDescent="0.25">
      <c r="A4" s="4" t="s">
        <v>8</v>
      </c>
      <c r="B4" s="3">
        <v>350</v>
      </c>
    </row>
    <row r="5" spans="1:2" x14ac:dyDescent="0.25">
      <c r="A5" s="4" t="s">
        <v>9</v>
      </c>
      <c r="B5" s="3">
        <v>0</v>
      </c>
    </row>
    <row r="6" spans="1:2" x14ac:dyDescent="0.25">
      <c r="A6" s="4" t="s">
        <v>3</v>
      </c>
      <c r="B6" s="2">
        <f>-PMT(B3*1.3,B2,B1)</f>
        <v>18784.176308281443</v>
      </c>
    </row>
    <row r="7" spans="1:2" x14ac:dyDescent="0.25">
      <c r="A7" s="4" t="s">
        <v>4</v>
      </c>
      <c r="B7" s="2">
        <f>B2*B6</f>
        <v>56352.52892484433</v>
      </c>
    </row>
    <row r="9" spans="1:2" x14ac:dyDescent="0.25">
      <c r="B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C625-1C6C-47BF-AB28-6A210BF117CC}">
  <dimension ref="A1:K19"/>
  <sheetViews>
    <sheetView tabSelected="1" zoomScale="170" zoomScaleNormal="170" workbookViewId="0">
      <selection activeCell="H2" sqref="H2:H6"/>
    </sheetView>
  </sheetViews>
  <sheetFormatPr defaultRowHeight="15" x14ac:dyDescent="0.25"/>
  <cols>
    <col min="2" max="3" width="12.28515625" bestFit="1" customWidth="1"/>
    <col min="4" max="4" width="13.28515625" bestFit="1" customWidth="1"/>
    <col min="5" max="5" width="12.85546875" bestFit="1" customWidth="1"/>
    <col min="6" max="6" width="14.28515625" bestFit="1" customWidth="1"/>
    <col min="7" max="7" width="19.28515625" bestFit="1" customWidth="1"/>
    <col min="8" max="8" width="12.28515625" bestFit="1" customWidth="1"/>
    <col min="10" max="10" width="16.5703125" bestFit="1" customWidth="1"/>
    <col min="11" max="11" width="14.28515625" bestFit="1" customWidth="1"/>
    <col min="12" max="12" width="28" bestFit="1" customWidth="1"/>
  </cols>
  <sheetData>
    <row r="1" spans="1:11" x14ac:dyDescent="0.25">
      <c r="A1" s="13" t="s">
        <v>5</v>
      </c>
      <c r="B1" s="13" t="s">
        <v>6</v>
      </c>
      <c r="C1" s="13" t="s">
        <v>16</v>
      </c>
      <c r="D1" s="13" t="s">
        <v>17</v>
      </c>
      <c r="E1" s="13" t="s">
        <v>13</v>
      </c>
      <c r="F1" s="13" t="s">
        <v>14</v>
      </c>
      <c r="G1" s="13" t="s">
        <v>11</v>
      </c>
      <c r="H1" s="13" t="s">
        <v>7</v>
      </c>
      <c r="J1" s="13" t="s">
        <v>18</v>
      </c>
      <c r="K1" s="15">
        <v>100000</v>
      </c>
    </row>
    <row r="2" spans="1:11" x14ac:dyDescent="0.25">
      <c r="A2" s="14">
        <v>1</v>
      </c>
      <c r="B2" s="15">
        <f>K3</f>
        <v>50000</v>
      </c>
      <c r="C2" s="15">
        <v>0</v>
      </c>
      <c r="D2" s="15">
        <v>0</v>
      </c>
      <c r="E2" s="15">
        <f>B2+C2+D2</f>
        <v>50000</v>
      </c>
      <c r="F2" s="7">
        <f>_xlfn.XLOOKUP(E2,$J$17:$J$19,$K$17:$K$19,,-1)</f>
        <v>4.2500000000000003E-2</v>
      </c>
      <c r="G2" s="15">
        <f>_xlfn.XLOOKUP($K$1,$J$11:$J$12,$K$11:$K$12,,-1)*E2</f>
        <v>20000</v>
      </c>
      <c r="H2" s="15">
        <f>IF(G2&gt;$K$2,G2,IF(E2&lt;$K$2,E2,$K$2))</f>
        <v>20000</v>
      </c>
      <c r="J2" s="13" t="s">
        <v>10</v>
      </c>
      <c r="K2" s="15">
        <v>10000</v>
      </c>
    </row>
    <row r="3" spans="1:11" x14ac:dyDescent="0.25">
      <c r="A3" s="14">
        <v>2</v>
      </c>
      <c r="B3" s="15">
        <v>0</v>
      </c>
      <c r="C3" s="15">
        <f>E2-H2</f>
        <v>30000</v>
      </c>
      <c r="D3" s="15">
        <f>IF(C3&gt;0,C3*F2*1.3,0)</f>
        <v>1657.5</v>
      </c>
      <c r="E3" s="15">
        <f>B3+C3+D3</f>
        <v>31657.5</v>
      </c>
      <c r="F3" s="7">
        <f>_xlfn.XLOOKUP(E3,$J$17:$J$19,$K$17:$K$19,,-1)</f>
        <v>4.2500000000000003E-2</v>
      </c>
      <c r="G3" s="15">
        <f>_xlfn.XLOOKUP($K$1,$J$11:$J$12,$K$11:$K$12,,-1)*E3</f>
        <v>12663</v>
      </c>
      <c r="H3" s="15">
        <f>IF(G3&gt;$K$2,G3,IF(E3&lt;$K$2,E3,$K$2))</f>
        <v>12663</v>
      </c>
      <c r="J3" s="13" t="s">
        <v>0</v>
      </c>
      <c r="K3" s="15">
        <v>50000</v>
      </c>
    </row>
    <row r="4" spans="1:11" x14ac:dyDescent="0.25">
      <c r="A4" s="14">
        <v>3</v>
      </c>
      <c r="B4" s="15">
        <v>0</v>
      </c>
      <c r="C4" s="15">
        <f>E3-H3</f>
        <v>18994.5</v>
      </c>
      <c r="D4" s="15">
        <f>IF(C4&gt;0,C4*F3*1.3,0)</f>
        <v>1049.4461250000002</v>
      </c>
      <c r="E4" s="15">
        <f>B4+C4+D4</f>
        <v>20043.946124999999</v>
      </c>
      <c r="F4" s="7">
        <f>_xlfn.XLOOKUP(E4,$J$17:$J$19,$K$17:$K$19,,-1)</f>
        <v>3.5000000000000003E-2</v>
      </c>
      <c r="G4" s="15">
        <f>_xlfn.XLOOKUP($K$1,$J$11:$J$12,$K$11:$K$12,,-1)*E4</f>
        <v>8017.57845</v>
      </c>
      <c r="H4" s="15">
        <f>IF(G4&gt;$K$2,G4,IF(E4&lt;$K$2,E4,$K$2))</f>
        <v>10000</v>
      </c>
      <c r="J4" s="13" t="s">
        <v>4</v>
      </c>
      <c r="K4" s="15">
        <f>SUM(H2:H11)</f>
        <v>53186.738701840281</v>
      </c>
    </row>
    <row r="5" spans="1:11" x14ac:dyDescent="0.25">
      <c r="A5" s="14">
        <v>4</v>
      </c>
      <c r="B5" s="15">
        <v>0</v>
      </c>
      <c r="C5" s="15">
        <f t="shared" ref="C5:C11" si="0">E4-H4</f>
        <v>10043.946124999999</v>
      </c>
      <c r="D5" s="15">
        <f t="shared" ref="D5:D11" si="1">IF(C5&gt;0,C5*F4*1.3,0)</f>
        <v>456.99954868749995</v>
      </c>
      <c r="E5" s="15">
        <f t="shared" ref="E5:E11" si="2">B5+C5+D5</f>
        <v>10500.945673687498</v>
      </c>
      <c r="F5" s="7">
        <f t="shared" ref="F5:F11" si="3">_xlfn.XLOOKUP(E5,$J$17:$J$19,$K$17:$K$19,,-1)</f>
        <v>3.5000000000000003E-2</v>
      </c>
      <c r="G5" s="15">
        <f t="shared" ref="G5:G11" si="4">_xlfn.XLOOKUP($K$1,$J$11:$J$12,$K$11:$K$12,,-1)*E5</f>
        <v>4200.3782694749998</v>
      </c>
      <c r="H5" s="15">
        <f t="shared" ref="H5:H11" si="5">IF(G5&gt;$K$2,G5,IF(E5&lt;$K$2,E5,$K$2))</f>
        <v>10000</v>
      </c>
    </row>
    <row r="6" spans="1:11" x14ac:dyDescent="0.25">
      <c r="A6" s="14">
        <v>5</v>
      </c>
      <c r="B6" s="15">
        <v>0</v>
      </c>
      <c r="C6" s="15">
        <f t="shared" si="0"/>
        <v>500.94567368749813</v>
      </c>
      <c r="D6" s="15">
        <f t="shared" si="1"/>
        <v>22.793028152781169</v>
      </c>
      <c r="E6" s="15">
        <f t="shared" si="2"/>
        <v>523.7387018402793</v>
      </c>
      <c r="F6" s="7">
        <f t="shared" si="3"/>
        <v>3.5000000000000003E-2</v>
      </c>
      <c r="G6" s="15">
        <f t="shared" si="4"/>
        <v>209.49548073611174</v>
      </c>
      <c r="H6" s="15">
        <f t="shared" si="5"/>
        <v>523.7387018402793</v>
      </c>
      <c r="K6" s="1"/>
    </row>
    <row r="7" spans="1:11" x14ac:dyDescent="0.25">
      <c r="A7" s="14">
        <v>6</v>
      </c>
      <c r="B7" s="15">
        <v>0</v>
      </c>
      <c r="C7" s="15">
        <f t="shared" si="0"/>
        <v>0</v>
      </c>
      <c r="D7" s="15">
        <f t="shared" si="1"/>
        <v>0</v>
      </c>
      <c r="E7" s="15">
        <f t="shared" si="2"/>
        <v>0</v>
      </c>
      <c r="F7" s="7">
        <f t="shared" si="3"/>
        <v>3.5000000000000003E-2</v>
      </c>
      <c r="G7" s="15">
        <f t="shared" si="4"/>
        <v>0</v>
      </c>
      <c r="H7" s="15">
        <f t="shared" si="5"/>
        <v>0</v>
      </c>
      <c r="K7" s="1"/>
    </row>
    <row r="8" spans="1:11" x14ac:dyDescent="0.25">
      <c r="A8" s="14">
        <v>7</v>
      </c>
      <c r="B8" s="15">
        <v>0</v>
      </c>
      <c r="C8" s="15">
        <f t="shared" si="0"/>
        <v>0</v>
      </c>
      <c r="D8" s="15">
        <f t="shared" si="1"/>
        <v>0</v>
      </c>
      <c r="E8" s="15">
        <f t="shared" si="2"/>
        <v>0</v>
      </c>
      <c r="F8" s="7">
        <f t="shared" si="3"/>
        <v>3.5000000000000003E-2</v>
      </c>
      <c r="G8" s="15">
        <f t="shared" si="4"/>
        <v>0</v>
      </c>
      <c r="H8" s="15">
        <f t="shared" si="5"/>
        <v>0</v>
      </c>
    </row>
    <row r="9" spans="1:11" x14ac:dyDescent="0.25">
      <c r="A9" s="14">
        <v>8</v>
      </c>
      <c r="B9" s="15">
        <v>0</v>
      </c>
      <c r="C9" s="15">
        <f t="shared" si="0"/>
        <v>0</v>
      </c>
      <c r="D9" s="15">
        <f t="shared" si="1"/>
        <v>0</v>
      </c>
      <c r="E9" s="15">
        <f t="shared" si="2"/>
        <v>0</v>
      </c>
      <c r="F9" s="7">
        <f t="shared" si="3"/>
        <v>3.5000000000000003E-2</v>
      </c>
      <c r="G9" s="15">
        <f t="shared" si="4"/>
        <v>0</v>
      </c>
      <c r="H9" s="15">
        <f t="shared" si="5"/>
        <v>0</v>
      </c>
    </row>
    <row r="10" spans="1:11" x14ac:dyDescent="0.25">
      <c r="A10" s="14">
        <v>9</v>
      </c>
      <c r="B10" s="15">
        <v>0</v>
      </c>
      <c r="C10" s="15">
        <f t="shared" si="0"/>
        <v>0</v>
      </c>
      <c r="D10" s="15">
        <f t="shared" si="1"/>
        <v>0</v>
      </c>
      <c r="E10" s="15">
        <f t="shared" si="2"/>
        <v>0</v>
      </c>
      <c r="F10" s="7">
        <f t="shared" si="3"/>
        <v>3.5000000000000003E-2</v>
      </c>
      <c r="G10" s="15">
        <f t="shared" si="4"/>
        <v>0</v>
      </c>
      <c r="H10" s="15">
        <f t="shared" si="5"/>
        <v>0</v>
      </c>
      <c r="J10" s="12" t="s">
        <v>12</v>
      </c>
      <c r="K10" s="12"/>
    </row>
    <row r="11" spans="1:11" x14ac:dyDescent="0.25">
      <c r="A11" s="14">
        <v>10</v>
      </c>
      <c r="B11" s="15">
        <v>0</v>
      </c>
      <c r="C11" s="15">
        <f t="shared" si="0"/>
        <v>0</v>
      </c>
      <c r="D11" s="15">
        <f t="shared" si="1"/>
        <v>0</v>
      </c>
      <c r="E11" s="15">
        <f t="shared" si="2"/>
        <v>0</v>
      </c>
      <c r="F11" s="7">
        <f t="shared" si="3"/>
        <v>3.5000000000000003E-2</v>
      </c>
      <c r="G11" s="15">
        <f t="shared" si="4"/>
        <v>0</v>
      </c>
      <c r="H11" s="15">
        <f t="shared" si="5"/>
        <v>0</v>
      </c>
      <c r="J11" s="9">
        <v>0</v>
      </c>
      <c r="K11" s="10">
        <v>0.2</v>
      </c>
    </row>
    <row r="12" spans="1:11" x14ac:dyDescent="0.25">
      <c r="J12" s="9">
        <v>50000</v>
      </c>
      <c r="K12" s="10">
        <v>0.4</v>
      </c>
    </row>
    <row r="15" spans="1:11" x14ac:dyDescent="0.25">
      <c r="J15" s="19" t="s">
        <v>15</v>
      </c>
      <c r="K15" s="20"/>
    </row>
    <row r="16" spans="1:11" x14ac:dyDescent="0.25">
      <c r="J16" s="8" t="s">
        <v>13</v>
      </c>
      <c r="K16" s="8" t="s">
        <v>14</v>
      </c>
    </row>
    <row r="17" spans="10:11" x14ac:dyDescent="0.25">
      <c r="J17" s="5">
        <v>0</v>
      </c>
      <c r="K17" s="6">
        <v>3.5000000000000003E-2</v>
      </c>
    </row>
    <row r="18" spans="10:11" x14ac:dyDescent="0.25">
      <c r="J18" s="5">
        <v>25000</v>
      </c>
      <c r="K18" s="7">
        <v>4.2500000000000003E-2</v>
      </c>
    </row>
    <row r="19" spans="10:11" x14ac:dyDescent="0.25">
      <c r="J19" s="5">
        <v>150000</v>
      </c>
      <c r="K19" s="7">
        <v>4.7500000000000001E-2</v>
      </c>
    </row>
  </sheetData>
  <mergeCells count="2">
    <mergeCell ref="J10:K10"/>
    <mergeCell ref="J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Alışveriş Kredisi</vt:lpstr>
      <vt:lpstr>İhtiyaç Kredisi</vt:lpstr>
      <vt:lpstr>Kredi Kartı Tek Çekim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2024-10-03T05:38:06Z</dcterms:modified>
</cp:coreProperties>
</file>