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FY\Downloads\"/>
    </mc:Choice>
  </mc:AlternateContent>
  <xr:revisionPtr revIDLastSave="0" documentId="13_ncr:1_{D5C76075-A24C-46CE-9988-C59C31FEE7D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esaplama" sheetId="2" r:id="rId1"/>
    <sheet name="Oranlar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2" l="1"/>
  <c r="B7" i="2"/>
  <c r="B10" i="2"/>
  <c r="B12" i="2" a="1"/>
  <c r="B11" i="2" a="1"/>
  <c r="B12" i="2" l="1"/>
  <c r="B13" i="2" s="1"/>
  <c r="B11" i="2"/>
  <c r="C11" i="2" s="1"/>
  <c r="B14" i="2" l="1"/>
  <c r="B15" i="2" s="1"/>
  <c r="B16" i="2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<sst xmlns="http://schemas.openxmlformats.org/spreadsheetml/2006/main" count="45" uniqueCount="23">
  <si>
    <t>İlk Ev</t>
  </si>
  <si>
    <t>Vade</t>
  </si>
  <si>
    <t>Oran</t>
  </si>
  <si>
    <t>Sıfır Konut</t>
  </si>
  <si>
    <t>Konut Değeri</t>
  </si>
  <si>
    <t>Enerji Sınıfı</t>
  </si>
  <si>
    <t>A</t>
  </si>
  <si>
    <t>B</t>
  </si>
  <si>
    <t>Diğer</t>
  </si>
  <si>
    <t>2. El Konut</t>
  </si>
  <si>
    <t>İlk Eviniz mi?</t>
  </si>
  <si>
    <t>Konut Sıfır mı?</t>
  </si>
  <si>
    <t>Vade (Ay)</t>
  </si>
  <si>
    <t>BSMV</t>
  </si>
  <si>
    <t>Max Kredi Tutarı</t>
  </si>
  <si>
    <t>Kredi Taksit Tutarı</t>
  </si>
  <si>
    <t>Toplam Geri Ödeme</t>
  </si>
  <si>
    <t>Kullanılacak Oranlar Tablosu</t>
  </si>
  <si>
    <t>İlk Ev Değil</t>
  </si>
  <si>
    <t>Kullanılacak Limitler Tablosu</t>
  </si>
  <si>
    <t>Max Kredi Oranı</t>
  </si>
  <si>
    <t>Kredi Faiz Oranı</t>
  </si>
  <si>
    <t>Peşin Ödenmesi Gereken Tutar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</si>
</sst>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₺&quot;#,##0.00;[Red]\-&quot;₺&quot;#,##0.00"/>
    <numFmt numFmtId="164" formatCode="_-[$₺-41F]* #,##0.00_-;\-[$₺-41F]* #,##0.00_-;_-[$₺-41F]* &quot;-&quot;??_-;_-@_-"/>
    <numFmt numFmtId="165" formatCode="_-[$₺-41F]* #,##0_-;\-[$₺-41F]* #,##0_-;_-[$₺-41F]* &quot;-&quot;??_-;_-@_-"/>
    <numFmt numFmtId="166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10" fontId="0" fillId="0" borderId="0" xfId="0" applyNumberFormat="1"/>
    <xf numFmtId="164" fontId="0" fillId="0" borderId="0" xfId="0" applyNumberFormat="1"/>
    <xf numFmtId="10" fontId="0" fillId="0" borderId="0" xfId="1" applyNumberFormat="1" applyFont="1"/>
    <xf numFmtId="0" fontId="3" fillId="0" borderId="0" xfId="0" applyFont="1"/>
    <xf numFmtId="10" fontId="0" fillId="3" borderId="0" xfId="1" applyNumberFormat="1" applyFont="1" applyFill="1"/>
    <xf numFmtId="0" fontId="0" fillId="0" borderId="1" xfId="0" applyBorder="1"/>
    <xf numFmtId="166" fontId="0" fillId="5" borderId="2" xfId="0" applyNumberFormat="1" applyFill="1" applyBorder="1"/>
    <xf numFmtId="165" fontId="0" fillId="0" borderId="2" xfId="0" applyNumberFormat="1" applyBorder="1"/>
    <xf numFmtId="166" fontId="0" fillId="0" borderId="2" xfId="0" applyNumberFormat="1" applyBorder="1"/>
    <xf numFmtId="9" fontId="0" fillId="5" borderId="2" xfId="0" applyNumberFormat="1" applyFill="1" applyBorder="1"/>
    <xf numFmtId="9" fontId="0" fillId="0" borderId="2" xfId="0" applyNumberFormat="1" applyBorder="1"/>
    <xf numFmtId="9" fontId="0" fillId="0" borderId="0" xfId="0" applyNumberFormat="1"/>
    <xf numFmtId="8" fontId="0" fillId="0" borderId="0" xfId="0" applyNumberFormat="1"/>
    <xf numFmtId="0" fontId="0" fillId="0" borderId="0" xfId="0"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5" borderId="4" xfId="0" applyFill="1" applyBorder="1"/>
    <xf numFmtId="10" fontId="0" fillId="5" borderId="2" xfId="0" applyNumberFormat="1" applyFill="1" applyBorder="1"/>
    <xf numFmtId="0" fontId="4" fillId="4" borderId="0" xfId="0" applyFont="1" applyFill="1"/>
    <xf numFmtId="0" fontId="4" fillId="4" borderId="3" xfId="0" applyFont="1" applyFill="1" applyBorder="1"/>
    <xf numFmtId="0" fontId="0" fillId="0" borderId="4" xfId="0" applyBorder="1"/>
    <xf numFmtId="10" fontId="0" fillId="0" borderId="2" xfId="0" applyNumberFormat="1" applyBorder="1"/>
    <xf numFmtId="165" fontId="0" fillId="5" borderId="4" xfId="0" applyNumberFormat="1" applyFill="1" applyBorder="1"/>
    <xf numFmtId="165" fontId="0" fillId="0" borderId="4" xfId="0" applyNumberFormat="1" applyBorder="1"/>
    <xf numFmtId="0" fontId="4" fillId="4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2" borderId="0" xfId="0" applyFont="1" applyFill="1" applyAlignment="1">
      <alignment horizontal="center"/>
    </xf>
  </cellXfs>
  <cellStyles count="2">
    <cellStyle name="Normal" xfId="0" builtinId="0"/>
    <cellStyle name="Yüzde" xfId="1" builtinId="5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[$₺-41F]* #,##0_-;\-[$₺-41F]* #,##0_-;_-[$₺-41F]* &quot;-&quot;??_-;_-@_-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[$₺-41F]* #,##0_-;\-[$₺-41F]* #,##0_-;_-[$₺-41F]* &quot;-&quot;??_-;_-@_-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17</xdr:row>
      <xdr:rowOff>83653</xdr:rowOff>
    </xdr:from>
    <xdr:to>
      <xdr:col>4</xdr:col>
      <xdr:colOff>9525</xdr:colOff>
      <xdr:row>21</xdr:row>
      <xdr:rowOff>172708</xdr:rowOff>
    </xdr:to>
    <xdr:pic>
      <xdr:nvPicPr>
        <xdr:cNvPr id="3" name="Picture 2" descr="A black background with white text&#10;&#10;Description automatically generated">
          <a:extLst>
            <a:ext uri="{FF2B5EF4-FFF2-40B4-BE49-F238E27FC236}">
              <a16:creationId xmlns:a16="http://schemas.microsoft.com/office/drawing/2014/main" id="{750DDF31-1571-DC69-B2F9-6EF334EB5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322153"/>
          <a:ext cx="4419600" cy="851055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7720D25-C357-427A-AD96-7F0E711338B8}" name="ilkEvOranlar" displayName="ilkEvOranlar" ref="A3:B5" totalsRowShown="0" headerRowDxfId="17" tableBorderDxfId="16">
  <autoFilter ref="A3:B5" xr:uid="{17720D25-C357-427A-AD96-7F0E711338B8}"/>
  <tableColumns count="2">
    <tableColumn id="1" xr3:uid="{6D79A233-66F3-42F1-A6ED-293CD1A368E8}" name="Vade"/>
    <tableColumn id="2" xr3:uid="{97AF374B-0F72-4337-BF6E-30BCA7B60CD6}" name="Oran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20229E9-7C56-4B93-A280-CF739CAFB9E5}" name="ikinciEvOranlar" displayName="ikinciEvOranlar" ref="G3:H5" totalsRowShown="0" headerRowDxfId="15" tableBorderDxfId="14">
  <autoFilter ref="G3:H5" xr:uid="{F20229E9-7C56-4B93-A280-CF739CAFB9E5}"/>
  <tableColumns count="2">
    <tableColumn id="1" xr3:uid="{A0EBF33D-629C-4F85-A1D5-394E607EB7B1}" name="Vade"/>
    <tableColumn id="2" xr3:uid="{53BD76F2-EC4C-40F0-BA88-7A47C930EEBD}" name="Oran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A4D5505-D8A7-434E-AD1F-52AFC8DB4D59}" name="ilkEvSifirKonut" displayName="ilkEvSifirKonut" ref="A10:D14" totalsRowShown="0" headerRowDxfId="13" tableBorderDxfId="12">
  <autoFilter ref="A10:D14" xr:uid="{FA4D5505-D8A7-434E-AD1F-52AFC8DB4D59}"/>
  <tableColumns count="4">
    <tableColumn id="1" xr3:uid="{E0EBE9E0-B13E-4E90-88F0-02F76FA9D752}" name="Konut Değeri"/>
    <tableColumn id="2" xr3:uid="{990A82E0-97FF-409C-83A3-4DF054664160}" name="A"/>
    <tableColumn id="3" xr3:uid="{58F5F2AB-335D-4FB5-B4CD-F9B920CC9DF8}" name="B"/>
    <tableColumn id="4" xr3:uid="{2434A6CC-2407-47C2-A4AA-E7F72168819F}" name="Diğer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7FDEA90-5C7C-4F0F-87BA-5999B576F4E7}" name="ikinciEvSifirKonut" displayName="ikinciEvSifirKonut" ref="G10:J14" totalsRowShown="0" headerRowDxfId="11" tableBorderDxfId="10">
  <autoFilter ref="G10:J14" xr:uid="{97FDEA90-5C7C-4F0F-87BA-5999B576F4E7}"/>
  <tableColumns count="4">
    <tableColumn id="1" xr3:uid="{00AD4B76-FAAA-4A94-ADEB-FF19EB286458}" name="Konut Değeri"/>
    <tableColumn id="2" xr3:uid="{92EED361-3223-4FF1-9CBA-424B1266D5F0}" name="A"/>
    <tableColumn id="3" xr3:uid="{9DE17CA6-6DD6-4498-9943-1B41628BE152}" name="B"/>
    <tableColumn id="4" xr3:uid="{43381511-D6C9-4B34-A3B5-E6FB0C6F9C86}" name="Diğer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12C9627-FE94-4A65-B4E4-47C79D0DA022}" name="ilkEvİkinciElKonut" displayName="ilkEvİkinciElKonut" ref="A18:D23" totalsRowShown="0" headerRowDxfId="9" dataDxfId="8" tableBorderDxfId="7">
  <autoFilter ref="A18:D23" xr:uid="{412C9627-FE94-4A65-B4E4-47C79D0DA022}"/>
  <tableColumns count="4">
    <tableColumn id="1" xr3:uid="{E40D709E-D3CC-4C59-AC05-5321666FD4D3}" name="Konut Değeri" dataDxfId="6"/>
    <tableColumn id="2" xr3:uid="{C958C052-E3B8-45D0-BB26-8BF39E763692}" name="A" dataDxfId="5"/>
    <tableColumn id="3" xr3:uid="{EDB6C853-B22F-4084-8B45-3E2E3A03003B}" name="B" dataDxfId="4"/>
    <tableColumn id="4" xr3:uid="{DEB11CC3-D489-4234-B80B-97DB3A783AB6}" name="Diğer" dataDxfId="3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2BCCF16-4C20-4966-A27F-FC06B1C3CB0B}" name="ikinciEvikinciElKonut" displayName="ikinciEvikinciElKonut" ref="G18:J23" totalsRowShown="0" headerRowDxfId="2" tableBorderDxfId="1">
  <autoFilter ref="G18:J23" xr:uid="{A2BCCF16-4C20-4966-A27F-FC06B1C3CB0B}"/>
  <tableColumns count="4">
    <tableColumn id="1" xr3:uid="{255ECCDB-1292-4AB4-92D9-CAC19196D284}" name="Konut Değeri" dataDxfId="0"/>
    <tableColumn id="2" xr3:uid="{8FBDF7C5-CD74-4A7B-B134-E8BF7746CE8E}" name="A"/>
    <tableColumn id="3" xr3:uid="{03225438-D5CA-4B54-942F-64C0DBE65658}" name="B"/>
    <tableColumn id="4" xr3:uid="{96147ABF-30C0-440E-8A73-86E687F38A07}" name="Diğe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87A23-1897-4F38-B91B-9CA83F082FDA}">
  <dimension ref="A1:C16"/>
  <sheetViews>
    <sheetView tabSelected="1" zoomScale="120" zoomScaleNormal="120" workbookViewId="0">
      <selection activeCell="B3" sqref="B3"/>
    </sheetView>
  </sheetViews>
  <sheetFormatPr defaultRowHeight="14.4" x14ac:dyDescent="0.3"/>
  <cols>
    <col min="1" max="1" width="29.109375" bestFit="1" customWidth="1"/>
    <col min="2" max="2" width="19.5546875" bestFit="1" customWidth="1"/>
  </cols>
  <sheetData>
    <row r="1" spans="1:3" x14ac:dyDescent="0.3">
      <c r="A1" s="4" t="s">
        <v>10</v>
      </c>
      <c r="B1" s="14" t="b">
        <v>0</v>
      </c>
    </row>
    <row r="2" spans="1:3" x14ac:dyDescent="0.3">
      <c r="A2" s="4" t="s">
        <v>11</v>
      </c>
      <c r="B2" s="14" t="b">
        <v>0</v>
      </c>
    </row>
    <row r="3" spans="1:3" x14ac:dyDescent="0.3">
      <c r="A3" s="4" t="s">
        <v>4</v>
      </c>
      <c r="B3" s="2">
        <v>3000000</v>
      </c>
    </row>
    <row r="4" spans="1:3" x14ac:dyDescent="0.3">
      <c r="A4" s="4" t="s">
        <v>5</v>
      </c>
      <c r="B4" t="s">
        <v>6</v>
      </c>
    </row>
    <row r="5" spans="1:3" x14ac:dyDescent="0.3">
      <c r="A5" s="4" t="s">
        <v>12</v>
      </c>
      <c r="B5">
        <v>120</v>
      </c>
    </row>
    <row r="6" spans="1:3" x14ac:dyDescent="0.3">
      <c r="A6" s="4"/>
    </row>
    <row r="7" spans="1:3" x14ac:dyDescent="0.3">
      <c r="A7" s="4" t="s">
        <v>17</v>
      </c>
      <c r="B7" t="str">
        <f>IF(B1,"ilkEvOranlar","ikinciEvOranlar")</f>
        <v>ikinciEvOranlar</v>
      </c>
    </row>
    <row r="8" spans="1:3" x14ac:dyDescent="0.3">
      <c r="A8" s="4" t="s">
        <v>19</v>
      </c>
      <c r="B8" t="str">
        <f>IF(B1,IF(B2,"ilkEvSifirKonut","ilkEvikinciElKonut"),IF(B2,"ikinciEvSifirKonut","ikinciEvikinciElKonut"))</f>
        <v>ikinciEvikinciElKonut</v>
      </c>
    </row>
    <row r="9" spans="1:3" x14ac:dyDescent="0.3">
      <c r="A9" s="4"/>
    </row>
    <row r="10" spans="1:3" x14ac:dyDescent="0.3">
      <c r="A10" s="4" t="s">
        <v>13</v>
      </c>
      <c r="B10">
        <f>IF(B1,0,0.15)</f>
        <v>0.15</v>
      </c>
    </row>
    <row r="11" spans="1:3" x14ac:dyDescent="0.3">
      <c r="A11" s="4" t="s">
        <v>21</v>
      </c>
      <c r="B11" s="3" cm="1">
        <f t="array" aca="1" ref="B11" ca="1">_xlfn.XLOOKUP(B5,INDIRECT(B7&amp;"[Vade]"),INDIRECT(B7&amp;"[Oran]"))</f>
        <v>3.0200000000000001E-2</v>
      </c>
      <c r="C11" s="5">
        <f ca="1">B11*(1+B10)</f>
        <v>3.4729999999999997E-2</v>
      </c>
    </row>
    <row r="12" spans="1:3" x14ac:dyDescent="0.3">
      <c r="A12" s="4" t="s">
        <v>20</v>
      </c>
      <c r="B12" cm="1">
        <f t="array" aca="1" ref="B12" ca="1">_xlfn.XLOOKUP(B4,INDIRECT(B8&amp;"[[#Üst Bilgiler];[A]:[Diğer]]"),_xlfn.XLOOKUP(B3,INDIRECT(B8&amp;"[Konut Değeri]"),INDIRECT(B8&amp;"[[A]:[Diğer]]"),,1))</f>
        <v>0.15</v>
      </c>
    </row>
    <row r="13" spans="1:3" x14ac:dyDescent="0.3">
      <c r="A13" s="4" t="s">
        <v>14</v>
      </c>
      <c r="B13" s="2">
        <f ca="1">IF(B12&lt;1,B3*B12,B12)</f>
        <v>450000</v>
      </c>
    </row>
    <row r="14" spans="1:3" x14ac:dyDescent="0.3">
      <c r="A14" s="4" t="s">
        <v>15</v>
      </c>
      <c r="B14" s="13">
        <f ca="1">-PMT(C11,B5,B13)</f>
        <v>15892.712358091587</v>
      </c>
    </row>
    <row r="15" spans="1:3" x14ac:dyDescent="0.3">
      <c r="A15" s="4" t="s">
        <v>16</v>
      </c>
      <c r="B15" s="13">
        <f ca="1">B5*B14</f>
        <v>1907125.4829709905</v>
      </c>
    </row>
    <row r="16" spans="1:3" x14ac:dyDescent="0.3">
      <c r="A16" s="4" t="s">
        <v>22</v>
      </c>
      <c r="B16" s="2">
        <f ca="1">B3-B13</f>
        <v>2550000</v>
      </c>
    </row>
  </sheetData>
  <dataValidations count="1">
    <dataValidation type="list" allowBlank="1" showInputMessage="1" showErrorMessage="1" sqref="B4" xr:uid="{0A43FF56-E220-499C-B57E-0ED02D8E829B}">
      <formula1>"A,B,Diğer"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"/>
  <sheetViews>
    <sheetView zoomScale="130" zoomScaleNormal="130" workbookViewId="0">
      <selection activeCell="H22" sqref="H22"/>
    </sheetView>
  </sheetViews>
  <sheetFormatPr defaultRowHeight="14.4" x14ac:dyDescent="0.3"/>
  <cols>
    <col min="1" max="1" width="14.88671875" bestFit="1" customWidth="1"/>
    <col min="2" max="4" width="12.33203125" bestFit="1" customWidth="1"/>
    <col min="7" max="7" width="14.88671875" bestFit="1" customWidth="1"/>
    <col min="8" max="10" width="10.5546875" bestFit="1" customWidth="1"/>
    <col min="14" max="14" width="10.88671875" bestFit="1" customWidth="1"/>
  </cols>
  <sheetData>
    <row r="1" spans="1:16" x14ac:dyDescent="0.3">
      <c r="A1" s="27" t="s">
        <v>0</v>
      </c>
      <c r="B1" s="27"/>
      <c r="C1" s="27"/>
      <c r="D1" s="27"/>
      <c r="G1" s="27" t="s">
        <v>18</v>
      </c>
      <c r="H1" s="27"/>
      <c r="I1" s="27"/>
      <c r="J1" s="27"/>
      <c r="O1" s="24"/>
      <c r="P1" s="24"/>
    </row>
    <row r="3" spans="1:16" x14ac:dyDescent="0.3">
      <c r="A3" s="17" t="s">
        <v>1</v>
      </c>
      <c r="B3" s="18" t="s">
        <v>2</v>
      </c>
      <c r="G3" s="17" t="s">
        <v>1</v>
      </c>
      <c r="H3" s="18" t="s">
        <v>2</v>
      </c>
      <c r="P3" s="1"/>
    </row>
    <row r="4" spans="1:16" x14ac:dyDescent="0.3">
      <c r="A4" s="15">
        <v>36</v>
      </c>
      <c r="B4" s="16">
        <v>4.3499999999999997E-2</v>
      </c>
      <c r="G4" s="15">
        <v>36</v>
      </c>
      <c r="H4" s="16">
        <v>4.3499999999999997E-2</v>
      </c>
      <c r="N4" s="12"/>
      <c r="P4" s="1"/>
    </row>
    <row r="5" spans="1:16" x14ac:dyDescent="0.3">
      <c r="A5" s="19">
        <v>120</v>
      </c>
      <c r="B5" s="20">
        <v>2.8899999999999999E-2</v>
      </c>
      <c r="G5" s="19">
        <v>120</v>
      </c>
      <c r="H5" s="20">
        <v>3.0200000000000001E-2</v>
      </c>
    </row>
    <row r="6" spans="1:16" x14ac:dyDescent="0.3">
      <c r="N6" s="13"/>
    </row>
    <row r="8" spans="1:16" x14ac:dyDescent="0.3">
      <c r="A8" s="26" t="s">
        <v>3</v>
      </c>
      <c r="B8" s="26"/>
      <c r="C8" s="26"/>
      <c r="D8" s="26"/>
      <c r="G8" s="26" t="s">
        <v>3</v>
      </c>
      <c r="H8" s="26"/>
      <c r="I8" s="26"/>
      <c r="J8" s="26"/>
    </row>
    <row r="9" spans="1:16" x14ac:dyDescent="0.3">
      <c r="A9" s="6"/>
      <c r="B9" s="25" t="s">
        <v>5</v>
      </c>
      <c r="C9" s="25"/>
      <c r="D9" s="25"/>
      <c r="G9" s="6"/>
      <c r="H9" s="25" t="s">
        <v>5</v>
      </c>
      <c r="I9" s="25"/>
      <c r="J9" s="25"/>
    </row>
    <row r="10" spans="1:16" x14ac:dyDescent="0.3">
      <c r="A10" s="23" t="s">
        <v>4</v>
      </c>
      <c r="B10" s="18" t="s">
        <v>6</v>
      </c>
      <c r="C10" s="18" t="s">
        <v>7</v>
      </c>
      <c r="D10" s="18" t="s">
        <v>8</v>
      </c>
      <c r="G10" s="23" t="s">
        <v>4</v>
      </c>
      <c r="H10" s="18" t="s">
        <v>6</v>
      </c>
      <c r="I10" s="18" t="s">
        <v>7</v>
      </c>
      <c r="J10" s="18" t="s">
        <v>8</v>
      </c>
    </row>
    <row r="11" spans="1:16" x14ac:dyDescent="0.3">
      <c r="A11" s="21">
        <v>5000000</v>
      </c>
      <c r="B11" s="10">
        <v>0.9</v>
      </c>
      <c r="C11" s="10">
        <v>0.85</v>
      </c>
      <c r="D11" s="10">
        <v>0.8</v>
      </c>
      <c r="G11" s="21">
        <v>5000000</v>
      </c>
      <c r="H11" s="7">
        <v>0.22500000000000001</v>
      </c>
      <c r="I11" s="7">
        <v>0.21249999999999999</v>
      </c>
      <c r="J11" s="7">
        <v>0.2</v>
      </c>
    </row>
    <row r="12" spans="1:16" x14ac:dyDescent="0.3">
      <c r="A12" s="22">
        <v>10000000</v>
      </c>
      <c r="B12" s="11">
        <v>0.8</v>
      </c>
      <c r="C12" s="11">
        <v>0.75</v>
      </c>
      <c r="D12" s="11">
        <v>0.7</v>
      </c>
      <c r="G12" s="22">
        <v>10000000</v>
      </c>
      <c r="H12" s="9">
        <v>0.2</v>
      </c>
      <c r="I12" s="9">
        <v>0.1875</v>
      </c>
      <c r="J12" s="9">
        <v>0.17499999999999999</v>
      </c>
    </row>
    <row r="13" spans="1:16" x14ac:dyDescent="0.3">
      <c r="A13" s="21">
        <v>20000000</v>
      </c>
      <c r="B13" s="10">
        <v>0.7</v>
      </c>
      <c r="C13" s="10">
        <v>0.65</v>
      </c>
      <c r="D13" s="10">
        <v>0.6</v>
      </c>
      <c r="G13" s="21">
        <v>20000000</v>
      </c>
      <c r="H13" s="7">
        <v>0.17499999999999999</v>
      </c>
      <c r="I13" s="7">
        <v>0.16250000000000001</v>
      </c>
      <c r="J13" s="7">
        <v>0.15</v>
      </c>
    </row>
    <row r="14" spans="1:16" x14ac:dyDescent="0.3">
      <c r="A14" s="22">
        <v>100000000</v>
      </c>
      <c r="B14" s="11">
        <v>0.6</v>
      </c>
      <c r="C14" s="11">
        <v>0.55000000000000004</v>
      </c>
      <c r="D14" s="11">
        <v>0.5</v>
      </c>
      <c r="G14" s="22">
        <v>100000000</v>
      </c>
      <c r="H14" s="9">
        <v>0.15</v>
      </c>
      <c r="I14" s="9">
        <v>0.13750000000000001</v>
      </c>
      <c r="J14" s="9">
        <v>0.125</v>
      </c>
    </row>
    <row r="16" spans="1:16" x14ac:dyDescent="0.3">
      <c r="A16" s="26" t="s">
        <v>9</v>
      </c>
      <c r="B16" s="26"/>
      <c r="C16" s="26"/>
      <c r="D16" s="26"/>
      <c r="G16" s="26" t="s">
        <v>9</v>
      </c>
      <c r="H16" s="26"/>
      <c r="I16" s="26"/>
      <c r="J16" s="26"/>
    </row>
    <row r="17" spans="1:10" x14ac:dyDescent="0.3">
      <c r="A17" s="6"/>
      <c r="B17" s="25" t="s">
        <v>5</v>
      </c>
      <c r="C17" s="25"/>
      <c r="D17" s="25"/>
      <c r="G17" s="6"/>
      <c r="H17" s="25" t="s">
        <v>5</v>
      </c>
      <c r="I17" s="25"/>
      <c r="J17" s="25"/>
    </row>
    <row r="18" spans="1:10" x14ac:dyDescent="0.3">
      <c r="A18" s="23" t="s">
        <v>4</v>
      </c>
      <c r="B18" s="18" t="s">
        <v>6</v>
      </c>
      <c r="C18" s="18" t="s">
        <v>7</v>
      </c>
      <c r="D18" s="18" t="s">
        <v>8</v>
      </c>
      <c r="G18" s="23" t="s">
        <v>4</v>
      </c>
      <c r="H18" s="18" t="s">
        <v>6</v>
      </c>
      <c r="I18" s="18" t="s">
        <v>7</v>
      </c>
      <c r="J18" s="18" t="s">
        <v>8</v>
      </c>
    </row>
    <row r="19" spans="1:10" x14ac:dyDescent="0.3">
      <c r="A19" s="21">
        <v>1000000</v>
      </c>
      <c r="B19" s="10">
        <v>0.9</v>
      </c>
      <c r="C19" s="10">
        <v>0.9</v>
      </c>
      <c r="D19" s="10">
        <v>0.9</v>
      </c>
      <c r="G19" s="21">
        <v>1000000</v>
      </c>
      <c r="H19" s="7">
        <v>0.22500000000000001</v>
      </c>
      <c r="I19" s="7">
        <v>0.22500000000000001</v>
      </c>
      <c r="J19" s="7">
        <v>0.22500000000000001</v>
      </c>
    </row>
    <row r="20" spans="1:10" x14ac:dyDescent="0.3">
      <c r="A20" s="22">
        <v>2000000</v>
      </c>
      <c r="B20" s="11">
        <v>0.7</v>
      </c>
      <c r="C20" s="11">
        <v>0.65</v>
      </c>
      <c r="D20" s="11">
        <v>0.6</v>
      </c>
      <c r="G20" s="22">
        <v>2000000</v>
      </c>
      <c r="H20" s="9">
        <v>0.17499999999999999</v>
      </c>
      <c r="I20" s="9">
        <v>0.16250000000000001</v>
      </c>
      <c r="J20" s="9">
        <v>0.15</v>
      </c>
    </row>
    <row r="21" spans="1:10" x14ac:dyDescent="0.3">
      <c r="A21" s="21">
        <v>5000000</v>
      </c>
      <c r="B21" s="10">
        <v>0.6</v>
      </c>
      <c r="C21" s="10">
        <v>0.55000000000000004</v>
      </c>
      <c r="D21" s="10">
        <v>0.5</v>
      </c>
      <c r="G21" s="21">
        <v>5000000</v>
      </c>
      <c r="H21" s="7">
        <v>0.15</v>
      </c>
      <c r="I21" s="16">
        <v>0.13750000000000001</v>
      </c>
      <c r="J21" s="7">
        <v>0.125</v>
      </c>
    </row>
    <row r="22" spans="1:10" x14ac:dyDescent="0.3">
      <c r="A22" s="22">
        <v>10000000</v>
      </c>
      <c r="B22" s="8">
        <v>3000000</v>
      </c>
      <c r="C22" s="8">
        <v>2750000</v>
      </c>
      <c r="D22" s="8">
        <v>2500000</v>
      </c>
      <c r="G22" s="22">
        <v>10000000</v>
      </c>
      <c r="H22" s="8">
        <v>750000</v>
      </c>
      <c r="I22" s="8">
        <v>687500</v>
      </c>
      <c r="J22" s="8">
        <v>625000</v>
      </c>
    </row>
    <row r="23" spans="1:10" x14ac:dyDescent="0.3">
      <c r="A23" s="21">
        <v>100000000</v>
      </c>
      <c r="B23" s="10">
        <v>0</v>
      </c>
      <c r="C23" s="10">
        <v>0</v>
      </c>
      <c r="D23" s="10">
        <v>0</v>
      </c>
      <c r="G23" s="21">
        <v>100000000</v>
      </c>
      <c r="H23" s="10">
        <v>0</v>
      </c>
      <c r="I23" s="10">
        <v>0</v>
      </c>
      <c r="J23" s="10">
        <v>0</v>
      </c>
    </row>
  </sheetData>
  <mergeCells count="11">
    <mergeCell ref="O1:P1"/>
    <mergeCell ref="B9:D9"/>
    <mergeCell ref="A8:D8"/>
    <mergeCell ref="A16:D16"/>
    <mergeCell ref="B17:D17"/>
    <mergeCell ref="A1:D1"/>
    <mergeCell ref="G1:J1"/>
    <mergeCell ref="G8:J8"/>
    <mergeCell ref="H9:J9"/>
    <mergeCell ref="G16:J16"/>
    <mergeCell ref="H17:J17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Hesaplama</vt:lpstr>
      <vt:lpstr>Oranlar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terms:modified xsi:type="dcterms:W3CDTF">2024-10-14T07:13:14Z</dcterms:modified>
</cp:coreProperties>
</file>