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81 takla 25\"/>
    </mc:Choice>
  </mc:AlternateContent>
  <xr:revisionPtr revIDLastSave="0" documentId="13_ncr:1_{B804786B-3828-40FC-AC2E-064ACBA20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sap" sheetId="1" r:id="rId1"/>
    <sheet name="Nakit Avans Taksitleri" sheetId="2" r:id="rId2"/>
  </sheets>
  <definedNames>
    <definedName name="asgariodemeorani">Hesap!$Q$5</definedName>
    <definedName name="aylikharcama">Hesap!$Q$3</definedName>
    <definedName name="enflasyon">Hesap!$Q$4</definedName>
    <definedName name="kartlimiti">Hesap!$Q$2</definedName>
    <definedName name="tnafaizorani">Hesap!$Q$6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12" i="1"/>
  <c r="R10" i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O15" i="2"/>
  <c r="P15" i="2"/>
  <c r="Q15" i="2"/>
  <c r="R15" i="2"/>
  <c r="S15" i="2"/>
  <c r="T15" i="2"/>
  <c r="U15" i="2"/>
  <c r="V15" i="2"/>
  <c r="W15" i="2"/>
  <c r="X15" i="2"/>
  <c r="Y15" i="2"/>
  <c r="Z15" i="2"/>
  <c r="C16" i="2"/>
  <c r="O16" i="2"/>
  <c r="P16" i="2"/>
  <c r="Q16" i="2"/>
  <c r="R16" i="2"/>
  <c r="S16" i="2"/>
  <c r="T16" i="2"/>
  <c r="U16" i="2"/>
  <c r="V16" i="2"/>
  <c r="W16" i="2"/>
  <c r="X16" i="2"/>
  <c r="Y16" i="2"/>
  <c r="Z16" i="2"/>
  <c r="C17" i="2"/>
  <c r="D17" i="2"/>
  <c r="O17" i="2"/>
  <c r="P17" i="2"/>
  <c r="Q17" i="2"/>
  <c r="R17" i="2"/>
  <c r="S17" i="2"/>
  <c r="T17" i="2"/>
  <c r="U17" i="2"/>
  <c r="V17" i="2"/>
  <c r="W17" i="2"/>
  <c r="X17" i="2"/>
  <c r="Y17" i="2"/>
  <c r="Z17" i="2"/>
  <c r="C18" i="2"/>
  <c r="D18" i="2"/>
  <c r="E18" i="2"/>
  <c r="O18" i="2"/>
  <c r="P18" i="2"/>
  <c r="Q18" i="2"/>
  <c r="R18" i="2"/>
  <c r="S18" i="2"/>
  <c r="T18" i="2"/>
  <c r="U18" i="2"/>
  <c r="V18" i="2"/>
  <c r="W18" i="2"/>
  <c r="X18" i="2"/>
  <c r="Y18" i="2"/>
  <c r="Z18" i="2"/>
  <c r="C19" i="2"/>
  <c r="D19" i="2"/>
  <c r="E19" i="2"/>
  <c r="F19" i="2"/>
  <c r="O19" i="2"/>
  <c r="P19" i="2"/>
  <c r="Q19" i="2"/>
  <c r="R19" i="2"/>
  <c r="S19" i="2"/>
  <c r="T19" i="2"/>
  <c r="U19" i="2"/>
  <c r="V19" i="2"/>
  <c r="W19" i="2"/>
  <c r="X19" i="2"/>
  <c r="Y19" i="2"/>
  <c r="Z19" i="2"/>
  <c r="C20" i="2"/>
  <c r="D20" i="2"/>
  <c r="E20" i="2"/>
  <c r="F20" i="2"/>
  <c r="G20" i="2"/>
  <c r="O20" i="2"/>
  <c r="P20" i="2"/>
  <c r="Q20" i="2"/>
  <c r="R20" i="2"/>
  <c r="S20" i="2"/>
  <c r="T20" i="2"/>
  <c r="U20" i="2"/>
  <c r="V20" i="2"/>
  <c r="W20" i="2"/>
  <c r="X20" i="2"/>
  <c r="Y20" i="2"/>
  <c r="Z20" i="2"/>
  <c r="C21" i="2"/>
  <c r="D21" i="2"/>
  <c r="E21" i="2"/>
  <c r="F21" i="2"/>
  <c r="G21" i="2"/>
  <c r="H21" i="2"/>
  <c r="O21" i="2"/>
  <c r="P21" i="2"/>
  <c r="Q21" i="2"/>
  <c r="R21" i="2"/>
  <c r="S21" i="2"/>
  <c r="T21" i="2"/>
  <c r="U21" i="2"/>
  <c r="V21" i="2"/>
  <c r="W21" i="2"/>
  <c r="X21" i="2"/>
  <c r="Y21" i="2"/>
  <c r="Z21" i="2"/>
  <c r="C22" i="2"/>
  <c r="D22" i="2"/>
  <c r="E22" i="2"/>
  <c r="F22" i="2"/>
  <c r="G22" i="2"/>
  <c r="H22" i="2"/>
  <c r="I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D23" i="2"/>
  <c r="E23" i="2"/>
  <c r="F23" i="2"/>
  <c r="G23" i="2"/>
  <c r="H23" i="2"/>
  <c r="I23" i="2"/>
  <c r="J23" i="2"/>
  <c r="O23" i="2"/>
  <c r="P23" i="2"/>
  <c r="Q23" i="2"/>
  <c r="R23" i="2"/>
  <c r="S23" i="2"/>
  <c r="T23" i="2"/>
  <c r="U23" i="2"/>
  <c r="V23" i="2"/>
  <c r="W23" i="2"/>
  <c r="X23" i="2"/>
  <c r="Y23" i="2"/>
  <c r="Z23" i="2"/>
  <c r="C24" i="2"/>
  <c r="D24" i="2"/>
  <c r="E24" i="2"/>
  <c r="F24" i="2"/>
  <c r="G24" i="2"/>
  <c r="H24" i="2"/>
  <c r="I24" i="2"/>
  <c r="J24" i="2"/>
  <c r="K24" i="2"/>
  <c r="O24" i="2"/>
  <c r="P24" i="2"/>
  <c r="Q24" i="2"/>
  <c r="R24" i="2"/>
  <c r="S24" i="2"/>
  <c r="T24" i="2"/>
  <c r="U24" i="2"/>
  <c r="V24" i="2"/>
  <c r="W24" i="2"/>
  <c r="X24" i="2"/>
  <c r="Y24" i="2"/>
  <c r="Z24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S25" i="2"/>
  <c r="T25" i="2"/>
  <c r="U25" i="2"/>
  <c r="V25" i="2"/>
  <c r="W25" i="2"/>
  <c r="X25" i="2"/>
  <c r="Y25" i="2"/>
  <c r="Z25" i="2"/>
  <c r="C26" i="2"/>
  <c r="D26" i="2"/>
  <c r="E26" i="2"/>
  <c r="F26" i="2"/>
  <c r="G26" i="2"/>
  <c r="H26" i="2"/>
  <c r="I26" i="2"/>
  <c r="J26" i="2"/>
  <c r="K26" i="2"/>
  <c r="L26" i="2"/>
  <c r="M26" i="2"/>
  <c r="O26" i="2"/>
  <c r="P26" i="2"/>
  <c r="Q26" i="2"/>
  <c r="R26" i="2"/>
  <c r="S26" i="2"/>
  <c r="T26" i="2"/>
  <c r="U26" i="2"/>
  <c r="V26" i="2"/>
  <c r="W26" i="2"/>
  <c r="X26" i="2"/>
  <c r="Y26" i="2"/>
  <c r="Z26" i="2"/>
  <c r="D3" i="2"/>
  <c r="E3" i="2"/>
  <c r="F3" i="2"/>
  <c r="G3" i="2"/>
  <c r="H3" i="2"/>
  <c r="I3" i="2"/>
  <c r="J3" i="2"/>
  <c r="K3" i="2"/>
  <c r="L3" i="2"/>
  <c r="M3" i="2"/>
  <c r="AA3" i="2" s="1"/>
  <c r="D2" i="1" s="1"/>
  <c r="N3" i="2"/>
  <c r="O3" i="2"/>
  <c r="P3" i="2"/>
  <c r="Q3" i="2"/>
  <c r="R3" i="2"/>
  <c r="S3" i="2"/>
  <c r="T3" i="2"/>
  <c r="U3" i="2"/>
  <c r="V3" i="2"/>
  <c r="W3" i="2"/>
  <c r="X3" i="2"/>
  <c r="Y3" i="2"/>
  <c r="Z3" i="2"/>
  <c r="C3" i="2"/>
  <c r="C4" i="1"/>
  <c r="C5" i="1"/>
  <c r="C6" i="1"/>
  <c r="C7" i="1"/>
  <c r="C8" i="1"/>
  <c r="C9" i="1"/>
  <c r="C10" i="1"/>
  <c r="C11" i="1"/>
  <c r="C12" i="1"/>
  <c r="C13" i="1"/>
  <c r="C2" i="1"/>
  <c r="C3" i="1"/>
  <c r="Q5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C28" i="1" l="1"/>
  <c r="C27" i="1"/>
  <c r="H2" i="1" l="1"/>
  <c r="I2" i="1" l="1"/>
  <c r="M2" i="1" l="1"/>
  <c r="J2" i="1"/>
  <c r="K2" i="1" l="1"/>
  <c r="G2" i="1"/>
  <c r="N2" i="1"/>
  <c r="F3" i="1" l="1"/>
  <c r="E3" i="1"/>
  <c r="C13" i="2"/>
  <c r="C10" i="2"/>
  <c r="C8" i="2"/>
  <c r="C15" i="2"/>
  <c r="C4" i="2"/>
  <c r="AA4" i="2" s="1"/>
  <c r="D3" i="1" s="1"/>
  <c r="C5" i="2"/>
  <c r="C6" i="2"/>
  <c r="C7" i="2"/>
  <c r="C11" i="2"/>
  <c r="C14" i="2"/>
  <c r="C9" i="2"/>
  <c r="C12" i="2"/>
  <c r="H3" i="1" l="1"/>
  <c r="I3" i="1" s="1"/>
  <c r="M3" i="1" l="1"/>
  <c r="J3" i="1"/>
  <c r="G3" i="1" l="1"/>
  <c r="N3" i="1"/>
  <c r="D9" i="2" s="1"/>
  <c r="K3" i="1"/>
  <c r="D5" i="2" l="1"/>
  <c r="AA5" i="2" s="1"/>
  <c r="D4" i="1" s="1"/>
  <c r="D16" i="2"/>
  <c r="D13" i="2"/>
  <c r="D14" i="2"/>
  <c r="D6" i="2"/>
  <c r="D15" i="2"/>
  <c r="D8" i="2"/>
  <c r="D11" i="2"/>
  <c r="D7" i="2"/>
  <c r="D12" i="2"/>
  <c r="D10" i="2"/>
  <c r="E4" i="1"/>
  <c r="F4" i="1"/>
  <c r="H4" i="1" l="1"/>
  <c r="I4" i="1" s="1"/>
  <c r="M4" i="1" l="1"/>
  <c r="N4" i="1" s="1"/>
  <c r="J4" i="1"/>
  <c r="K4" i="1" s="1"/>
  <c r="G4" i="1"/>
  <c r="F5" i="1" l="1"/>
  <c r="E5" i="1"/>
  <c r="E6" i="2"/>
  <c r="AA6" i="2" s="1"/>
  <c r="D5" i="1" s="1"/>
  <c r="E8" i="2"/>
  <c r="E12" i="2"/>
  <c r="E13" i="2"/>
  <c r="E15" i="2"/>
  <c r="E17" i="2"/>
  <c r="E9" i="2"/>
  <c r="E10" i="2"/>
  <c r="E14" i="2"/>
  <c r="E7" i="2"/>
  <c r="E11" i="2"/>
  <c r="E16" i="2"/>
  <c r="H5" i="1" l="1"/>
  <c r="I5" i="1"/>
  <c r="J5" i="1" l="1"/>
  <c r="M5" i="1"/>
  <c r="K5" i="1" l="1"/>
  <c r="N5" i="1"/>
  <c r="G5" i="1"/>
  <c r="E6" i="1" l="1"/>
  <c r="F6" i="1"/>
  <c r="F7" i="2"/>
  <c r="AA7" i="2" s="1"/>
  <c r="D6" i="1" s="1"/>
  <c r="F11" i="2"/>
  <c r="F8" i="2"/>
  <c r="F9" i="2"/>
  <c r="F10" i="2"/>
  <c r="F12" i="2"/>
  <c r="F15" i="2"/>
  <c r="F17" i="2"/>
  <c r="F14" i="2"/>
  <c r="F16" i="2"/>
  <c r="F13" i="2"/>
  <c r="F18" i="2"/>
  <c r="H6" i="1" l="1"/>
  <c r="I6" i="1" s="1"/>
  <c r="M6" i="1" l="1"/>
  <c r="J6" i="1"/>
  <c r="K6" i="1" s="1"/>
  <c r="E7" i="1" l="1"/>
  <c r="F7" i="1"/>
  <c r="N6" i="1"/>
  <c r="G6" i="1"/>
  <c r="G8" i="2" l="1"/>
  <c r="AA8" i="2" s="1"/>
  <c r="D7" i="1" s="1"/>
  <c r="H7" i="1" s="1"/>
  <c r="G15" i="2"/>
  <c r="G13" i="2"/>
  <c r="G14" i="2"/>
  <c r="G18" i="2"/>
  <c r="G17" i="2"/>
  <c r="G9" i="2"/>
  <c r="G10" i="2"/>
  <c r="G11" i="2"/>
  <c r="G19" i="2"/>
  <c r="G12" i="2"/>
  <c r="G16" i="2"/>
  <c r="I7" i="1" l="1"/>
  <c r="J7" i="1" l="1"/>
  <c r="K7" i="1" s="1"/>
  <c r="M7" i="1"/>
  <c r="E8" i="1" l="1"/>
  <c r="F8" i="1"/>
  <c r="N7" i="1"/>
  <c r="G7" i="1"/>
  <c r="H16" i="2" l="1"/>
  <c r="H10" i="2"/>
  <c r="H9" i="2"/>
  <c r="AA9" i="2" s="1"/>
  <c r="D8" i="1" s="1"/>
  <c r="H8" i="1" s="1"/>
  <c r="H11" i="2"/>
  <c r="H18" i="2"/>
  <c r="H17" i="2"/>
  <c r="H19" i="2"/>
  <c r="H20" i="2"/>
  <c r="H12" i="2"/>
  <c r="H13" i="2"/>
  <c r="H15" i="2"/>
  <c r="H14" i="2"/>
  <c r="I8" i="1" l="1"/>
  <c r="J8" i="1" l="1"/>
  <c r="K8" i="1" s="1"/>
  <c r="M8" i="1"/>
  <c r="E9" i="1" l="1"/>
  <c r="F9" i="1"/>
  <c r="G8" i="1"/>
  <c r="N8" i="1"/>
  <c r="I11" i="2" l="1"/>
  <c r="I10" i="2"/>
  <c r="AA10" i="2" s="1"/>
  <c r="D9" i="1" s="1"/>
  <c r="H9" i="1" s="1"/>
  <c r="I16" i="2"/>
  <c r="I18" i="2"/>
  <c r="I13" i="2"/>
  <c r="I17" i="2"/>
  <c r="I19" i="2"/>
  <c r="I12" i="2"/>
  <c r="I15" i="2"/>
  <c r="I21" i="2"/>
  <c r="I14" i="2"/>
  <c r="I20" i="2"/>
  <c r="I9" i="1" l="1"/>
  <c r="J9" i="1" l="1"/>
  <c r="K9" i="1" s="1"/>
  <c r="M9" i="1"/>
  <c r="E10" i="1" l="1"/>
  <c r="F10" i="1"/>
  <c r="N9" i="1"/>
  <c r="G9" i="1"/>
  <c r="J22" i="2" l="1"/>
  <c r="J13" i="2"/>
  <c r="J19" i="2"/>
  <c r="J20" i="2"/>
  <c r="J18" i="2"/>
  <c r="J11" i="2"/>
  <c r="AA11" i="2" s="1"/>
  <c r="D10" i="1" s="1"/>
  <c r="H10" i="1" s="1"/>
  <c r="J21" i="2"/>
  <c r="J15" i="2"/>
  <c r="J16" i="2"/>
  <c r="J14" i="2"/>
  <c r="J17" i="2"/>
  <c r="J12" i="2"/>
  <c r="I10" i="1" l="1"/>
  <c r="M10" i="1" l="1"/>
  <c r="J10" i="1"/>
  <c r="K10" i="1" s="1"/>
  <c r="N10" i="1" l="1"/>
  <c r="G10" i="1"/>
  <c r="F11" i="1"/>
  <c r="E11" i="1"/>
  <c r="K13" i="2" l="1"/>
  <c r="K21" i="2"/>
  <c r="K23" i="2"/>
  <c r="K22" i="2"/>
  <c r="K20" i="2"/>
  <c r="K15" i="2"/>
  <c r="K19" i="2"/>
  <c r="K18" i="2"/>
  <c r="K14" i="2"/>
  <c r="K16" i="2"/>
  <c r="K12" i="2"/>
  <c r="AA12" i="2" s="1"/>
  <c r="D11" i="1" s="1"/>
  <c r="H11" i="1" s="1"/>
  <c r="I11" i="1" s="1"/>
  <c r="K17" i="2"/>
  <c r="J11" i="1" l="1"/>
  <c r="K11" i="1" s="1"/>
  <c r="M11" i="1"/>
  <c r="G11" i="1"/>
  <c r="N11" i="1"/>
  <c r="E12" i="1" l="1"/>
  <c r="F12" i="1"/>
  <c r="L17" i="2"/>
  <c r="L14" i="2"/>
  <c r="L22" i="2"/>
  <c r="L16" i="2"/>
  <c r="L23" i="2"/>
  <c r="L21" i="2"/>
  <c r="L19" i="2"/>
  <c r="L20" i="2"/>
  <c r="L15" i="2"/>
  <c r="L24" i="2"/>
  <c r="L18" i="2"/>
  <c r="L13" i="2"/>
  <c r="AA13" i="2" s="1"/>
  <c r="D12" i="1" s="1"/>
  <c r="H12" i="1" s="1"/>
  <c r="I12" i="1" l="1"/>
  <c r="J12" i="1" l="1"/>
  <c r="K12" i="1" s="1"/>
  <c r="M12" i="1"/>
  <c r="F13" i="1" l="1"/>
  <c r="E13" i="1"/>
  <c r="G12" i="1"/>
  <c r="N12" i="1"/>
  <c r="M21" i="2" l="1"/>
  <c r="M17" i="2"/>
  <c r="M14" i="2"/>
  <c r="AA14" i="2" s="1"/>
  <c r="D13" i="1" s="1"/>
  <c r="H13" i="1" s="1"/>
  <c r="M23" i="2"/>
  <c r="M19" i="2"/>
  <c r="M16" i="2"/>
  <c r="M22" i="2"/>
  <c r="M20" i="2"/>
  <c r="M15" i="2"/>
  <c r="M25" i="2"/>
  <c r="M24" i="2"/>
  <c r="M18" i="2"/>
  <c r="I13" i="1" l="1"/>
  <c r="J13" i="1" l="1"/>
  <c r="K13" i="1" s="1"/>
  <c r="M13" i="1"/>
  <c r="E14" i="1" l="1"/>
  <c r="F14" i="1"/>
  <c r="G13" i="1"/>
  <c r="N13" i="1"/>
  <c r="G14" i="1" l="1"/>
  <c r="N26" i="2"/>
  <c r="AA26" i="2" s="1"/>
  <c r="D25" i="1" s="1"/>
  <c r="N25" i="2"/>
  <c r="AA25" i="2" s="1"/>
  <c r="D24" i="1" s="1"/>
  <c r="N24" i="2"/>
  <c r="AA24" i="2" s="1"/>
  <c r="D23" i="1" s="1"/>
  <c r="N20" i="2"/>
  <c r="AA20" i="2" s="1"/>
  <c r="D19" i="1" s="1"/>
  <c r="N18" i="2"/>
  <c r="AA18" i="2" s="1"/>
  <c r="D17" i="1" s="1"/>
  <c r="N22" i="2"/>
  <c r="AA22" i="2" s="1"/>
  <c r="D21" i="1" s="1"/>
  <c r="N23" i="2"/>
  <c r="AA23" i="2" s="1"/>
  <c r="D22" i="1" s="1"/>
  <c r="N21" i="2"/>
  <c r="AA21" i="2" s="1"/>
  <c r="D20" i="1" s="1"/>
  <c r="N17" i="2"/>
  <c r="AA17" i="2" s="1"/>
  <c r="D16" i="1" s="1"/>
  <c r="N19" i="2"/>
  <c r="AA19" i="2" s="1"/>
  <c r="D18" i="1" s="1"/>
  <c r="N16" i="2"/>
  <c r="AA16" i="2" s="1"/>
  <c r="D15" i="1" s="1"/>
  <c r="N15" i="2"/>
  <c r="AA15" i="2" s="1"/>
  <c r="D14" i="1" s="1"/>
  <c r="H14" i="1" s="1"/>
  <c r="J14" i="1" l="1"/>
  <c r="K14" i="1" s="1"/>
  <c r="I14" i="1"/>
  <c r="E15" i="1" l="1"/>
  <c r="F15" i="1"/>
  <c r="H15" i="1" l="1"/>
  <c r="G15" i="1"/>
  <c r="J15" i="1" l="1"/>
  <c r="K15" i="1" s="1"/>
  <c r="I15" i="1"/>
  <c r="F16" i="1" l="1"/>
  <c r="E16" i="1"/>
  <c r="G16" i="1" l="1"/>
  <c r="H16" i="1"/>
  <c r="I16" i="1" s="1"/>
  <c r="J16" i="1"/>
  <c r="K16" i="1" s="1"/>
  <c r="E17" i="1" l="1"/>
  <c r="F17" i="1"/>
  <c r="G17" i="1" l="1"/>
  <c r="H17" i="1"/>
  <c r="J17" i="1" l="1"/>
  <c r="K17" i="1" s="1"/>
  <c r="I17" i="1"/>
  <c r="E18" i="1" l="1"/>
  <c r="F18" i="1"/>
  <c r="G18" i="1" l="1"/>
  <c r="H18" i="1"/>
  <c r="J18" i="1" l="1"/>
  <c r="K18" i="1" s="1"/>
  <c r="I18" i="1"/>
  <c r="F19" i="1" l="1"/>
  <c r="E19" i="1"/>
  <c r="G19" i="1" l="1"/>
  <c r="H19" i="1"/>
  <c r="J19" i="1" l="1"/>
  <c r="K19" i="1" s="1"/>
  <c r="I19" i="1"/>
  <c r="E20" i="1" l="1"/>
  <c r="F20" i="1"/>
  <c r="H20" i="1" l="1"/>
  <c r="I20" i="1" s="1"/>
  <c r="G20" i="1"/>
  <c r="J20" i="1"/>
  <c r="K20" i="1" s="1"/>
  <c r="E21" i="1" l="1"/>
  <c r="F21" i="1"/>
  <c r="G21" i="1" l="1"/>
  <c r="H21" i="1"/>
  <c r="J21" i="1" l="1"/>
  <c r="K21" i="1" s="1"/>
  <c r="E22" i="1" s="1"/>
  <c r="I21" i="1"/>
  <c r="F22" i="1"/>
  <c r="H22" i="1" l="1"/>
  <c r="G22" i="1"/>
  <c r="I22" i="1" l="1"/>
  <c r="J22" i="1"/>
  <c r="K22" i="1" s="1"/>
  <c r="E23" i="1" s="1"/>
  <c r="F23" i="1"/>
  <c r="H23" i="1" l="1"/>
  <c r="G23" i="1"/>
  <c r="J23" i="1" l="1"/>
  <c r="K23" i="1" s="1"/>
  <c r="I23" i="1"/>
  <c r="E24" i="1" l="1"/>
  <c r="F24" i="1"/>
  <c r="G24" i="1" l="1"/>
  <c r="H24" i="1"/>
  <c r="J24" i="1" l="1"/>
  <c r="K24" i="1" s="1"/>
  <c r="I24" i="1"/>
  <c r="E25" i="1" l="1"/>
  <c r="F25" i="1"/>
  <c r="H25" i="1" l="1"/>
  <c r="G25" i="1"/>
  <c r="J25" i="1"/>
  <c r="K25" i="1" l="1"/>
  <c r="I25" i="1"/>
  <c r="J27" i="1"/>
  <c r="J28" i="1"/>
</calcChain>
</file>

<file path=xl/sharedStrings.xml><?xml version="1.0" encoding="utf-8"?>
<sst xmlns="http://schemas.openxmlformats.org/spreadsheetml/2006/main" count="31" uniqueCount="27">
  <si>
    <t>Ay</t>
  </si>
  <si>
    <t>Tarih</t>
  </si>
  <si>
    <t>Harcama</t>
  </si>
  <si>
    <t>Taksit Tutarı</t>
  </si>
  <si>
    <t>Eski Borç</t>
  </si>
  <si>
    <t>Faiz</t>
  </si>
  <si>
    <t>Kalan Limit</t>
  </si>
  <si>
    <t>Ekstre</t>
  </si>
  <si>
    <t>Ödeme</t>
  </si>
  <si>
    <t>Kalan Borç</t>
  </si>
  <si>
    <t>Nakit Avans Tutarı</t>
  </si>
  <si>
    <t>Kart Limiti</t>
  </si>
  <si>
    <t>Aylık Harcama</t>
  </si>
  <si>
    <t>Aylık Enflasyon</t>
  </si>
  <si>
    <t>Asgari Ödeme Oranı</t>
  </si>
  <si>
    <t>Taksitli Nakit Avans Faiz Oranı</t>
  </si>
  <si>
    <t>Dönem Borcu</t>
  </si>
  <si>
    <t>Oran</t>
  </si>
  <si>
    <t>Asgari Ödeme Tutarı</t>
  </si>
  <si>
    <t>Çekilen Nakit Avanslar</t>
  </si>
  <si>
    <t>Ödemeler</t>
  </si>
  <si>
    <t>Toplam Taksit Tutarı</t>
  </si>
  <si>
    <t>PARAMETRELER</t>
  </si>
  <si>
    <t>Toplam:</t>
  </si>
  <si>
    <t>Toplam (BD):</t>
  </si>
  <si>
    <t>AKDİ FAİZ ORANLARI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</si>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</sst>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₺&quot;#,##0.00;[Red]\-&quot;₺&quot;#,##0.00"/>
    <numFmt numFmtId="42" formatCode="_-&quot;₺&quot;* #,##0_-;\-&quot;₺&quot;* #,##0_-;_-&quot;₺&quot;* &quot;-&quot;_-;_-@_-"/>
    <numFmt numFmtId="164" formatCode="0.0%"/>
    <numFmt numFmtId="165" formatCode="&quot;₺&quot;#,##0.00"/>
    <numFmt numFmtId="166" formatCode="&quot;₺&quot;#,##0"/>
    <numFmt numFmtId="167" formatCode="_-[$₺-41F]* #,##0.00_-;\-[$₺-41F]* #,##0.00_-;_-[$₺-41F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8" fontId="0" fillId="0" borderId="0" xfId="0" applyNumberFormat="1"/>
    <xf numFmtId="0" fontId="0" fillId="5" borderId="1" xfId="0" applyFill="1" applyBorder="1"/>
    <xf numFmtId="0" fontId="2" fillId="4" borderId="0" xfId="0" applyFont="1" applyFill="1"/>
    <xf numFmtId="14" fontId="0" fillId="0" borderId="1" xfId="0" applyNumberFormat="1" applyBorder="1"/>
    <xf numFmtId="166" fontId="0" fillId="0" borderId="1" xfId="0" applyNumberFormat="1" applyBorder="1"/>
    <xf numFmtId="0" fontId="0" fillId="6" borderId="1" xfId="0" applyFill="1" applyBorder="1"/>
    <xf numFmtId="14" fontId="0" fillId="6" borderId="1" xfId="0" applyNumberFormat="1" applyFill="1" applyBorder="1"/>
    <xf numFmtId="166" fontId="0" fillId="6" borderId="1" xfId="0" applyNumberFormat="1" applyFill="1" applyBorder="1"/>
    <xf numFmtId="8" fontId="0" fillId="0" borderId="1" xfId="0" applyNumberFormat="1" applyBorder="1"/>
    <xf numFmtId="8" fontId="0" fillId="6" borderId="1" xfId="0" applyNumberFormat="1" applyFill="1" applyBorder="1"/>
    <xf numFmtId="166" fontId="3" fillId="0" borderId="0" xfId="0" applyNumberFormat="1" applyFont="1"/>
    <xf numFmtId="0" fontId="4" fillId="3" borderId="1" xfId="0" applyFont="1" applyFill="1" applyBorder="1" applyAlignment="1">
      <alignment horizontal="right"/>
    </xf>
    <xf numFmtId="0" fontId="0" fillId="8" borderId="1" xfId="0" applyFill="1" applyBorder="1"/>
    <xf numFmtId="164" fontId="0" fillId="8" borderId="1" xfId="0" applyNumberFormat="1" applyFill="1" applyBorder="1"/>
    <xf numFmtId="9" fontId="0" fillId="8" borderId="1" xfId="0" applyNumberFormat="1" applyFill="1" applyBorder="1"/>
    <xf numFmtId="0" fontId="1" fillId="9" borderId="1" xfId="0" applyFont="1" applyFill="1" applyBorder="1"/>
    <xf numFmtId="165" fontId="0" fillId="10" borderId="1" xfId="0" applyNumberFormat="1" applyFill="1" applyBorder="1" applyAlignment="1">
      <alignment horizontal="left"/>
    </xf>
    <xf numFmtId="10" fontId="0" fillId="10" borderId="1" xfId="0" applyNumberFormat="1" applyFill="1" applyBorder="1" applyAlignment="1">
      <alignment horizontal="left"/>
    </xf>
    <xf numFmtId="167" fontId="0" fillId="8" borderId="1" xfId="0" applyNumberFormat="1" applyFill="1" applyBorder="1"/>
    <xf numFmtId="42" fontId="0" fillId="0" borderId="1" xfId="0" applyNumberFormat="1" applyBorder="1"/>
    <xf numFmtId="42" fontId="0" fillId="6" borderId="1" xfId="0" applyNumberFormat="1" applyFill="1" applyBorder="1"/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textRotation="90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R29"/>
  <sheetViews>
    <sheetView tabSelected="1" topLeftCell="B1" zoomScale="120" zoomScaleNormal="120" workbookViewId="0">
      <selection activeCell="B3" sqref="B3"/>
    </sheetView>
  </sheetViews>
  <sheetFormatPr defaultRowHeight="15" x14ac:dyDescent="0.25"/>
  <cols>
    <col min="2" max="2" width="12.42578125" bestFit="1" customWidth="1"/>
    <col min="4" max="4" width="11.7109375" bestFit="1" customWidth="1"/>
    <col min="7" max="7" width="10.7109375" bestFit="1" customWidth="1"/>
    <col min="8" max="8" width="10.5703125" bestFit="1" customWidth="1"/>
    <col min="9" max="9" width="19.28515625" bestFit="1" customWidth="1"/>
    <col min="10" max="10" width="11.85546875" bestFit="1" customWidth="1"/>
    <col min="11" max="11" width="10.140625" bestFit="1" customWidth="1"/>
    <col min="13" max="13" width="17.28515625" bestFit="1" customWidth="1"/>
    <col min="14" max="14" width="12.7109375" customWidth="1"/>
    <col min="16" max="16" width="27.7109375" bestFit="1" customWidth="1"/>
    <col min="17" max="17" width="13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18</v>
      </c>
      <c r="J1" s="1" t="s">
        <v>8</v>
      </c>
      <c r="K1" s="1" t="s">
        <v>9</v>
      </c>
      <c r="M1" s="1" t="s">
        <v>10</v>
      </c>
      <c r="N1" s="1" t="s">
        <v>3</v>
      </c>
      <c r="P1" s="24" t="s">
        <v>22</v>
      </c>
      <c r="Q1" s="25"/>
    </row>
    <row r="2" spans="1:18" x14ac:dyDescent="0.25">
      <c r="A2" s="2">
        <v>1</v>
      </c>
      <c r="B2" s="6">
        <v>45717</v>
      </c>
      <c r="C2" s="7">
        <f t="shared" ref="C2:C13" si="0">aylikharcama*(1+enflasyon)^(A2-1)</f>
        <v>20000</v>
      </c>
      <c r="D2" s="7">
        <f>_xlfn.XLOOKUP(A2,'Nakit Avans Taksitleri'!$B$3:$B$26,'Nakit Avans Taksitleri'!$AA$3:$AA$26)</f>
        <v>0</v>
      </c>
      <c r="E2" s="7">
        <v>0</v>
      </c>
      <c r="F2" s="7">
        <v>0</v>
      </c>
      <c r="G2" s="7">
        <f t="shared" ref="G2:G25" si="1">kartlimiti-E2-F2-C2-M2</f>
        <v>172000</v>
      </c>
      <c r="H2" s="22">
        <f>C2+D2+E2+F2</f>
        <v>20000</v>
      </c>
      <c r="I2" s="7">
        <f t="shared" ref="I2:I25" si="2">asgariodemeorani*H2</f>
        <v>8000</v>
      </c>
      <c r="J2" s="7">
        <f>I2</f>
        <v>8000</v>
      </c>
      <c r="K2" s="7">
        <f>H2-J2</f>
        <v>12000</v>
      </c>
      <c r="M2" s="7">
        <f>I2</f>
        <v>8000</v>
      </c>
      <c r="N2" s="11">
        <f t="shared" ref="N2:N13" si="3">-PMT(tnafaizorani*1.3,12,M2)</f>
        <v>980.54532896893977</v>
      </c>
      <c r="P2" s="15" t="s">
        <v>11</v>
      </c>
      <c r="Q2" s="21">
        <v>200000</v>
      </c>
    </row>
    <row r="3" spans="1:18" x14ac:dyDescent="0.25">
      <c r="A3" s="2">
        <v>2</v>
      </c>
      <c r="B3" s="6">
        <f>EDATE(B2,1)</f>
        <v>45748</v>
      </c>
      <c r="C3" s="7">
        <f t="shared" si="0"/>
        <v>20700</v>
      </c>
      <c r="D3" s="7">
        <f>_xlfn.XLOOKUP(A3,'Nakit Avans Taksitleri'!$B$3:$B$26,'Nakit Avans Taksitleri'!$AA$3:$AA$26)</f>
        <v>980.54532896893977</v>
      </c>
      <c r="E3" s="7">
        <f>K2</f>
        <v>12000</v>
      </c>
      <c r="F3" s="7">
        <f>_xlfn.XLOOKUP(H2,$P$10:$P$12,$Q$10:$Q$12,,-1)*K2*1.3</f>
        <v>546.00000000000011</v>
      </c>
      <c r="G3" s="7">
        <f t="shared" si="1"/>
        <v>153063.38186841243</v>
      </c>
      <c r="H3" s="22">
        <f>C3+D3+E3+F3</f>
        <v>34226.545328968939</v>
      </c>
      <c r="I3" s="7">
        <f t="shared" si="2"/>
        <v>13690.618131587576</v>
      </c>
      <c r="J3" s="7">
        <f>I3</f>
        <v>13690.618131587576</v>
      </c>
      <c r="K3" s="7">
        <f t="shared" ref="K3:K14" si="4">H3-J3</f>
        <v>20535.927197381363</v>
      </c>
      <c r="M3" s="7">
        <f>I3</f>
        <v>13690.618131587576</v>
      </c>
      <c r="N3" s="11">
        <f t="shared" si="3"/>
        <v>1678.033957453209</v>
      </c>
      <c r="P3" s="15" t="s">
        <v>12</v>
      </c>
      <c r="Q3" s="21">
        <v>20000</v>
      </c>
    </row>
    <row r="4" spans="1:18" x14ac:dyDescent="0.25">
      <c r="A4" s="2">
        <v>3</v>
      </c>
      <c r="B4" s="6">
        <f t="shared" ref="B4:B25" si="5">EDATE(B3,1)</f>
        <v>45778</v>
      </c>
      <c r="C4" s="7">
        <f t="shared" si="0"/>
        <v>21424.499999999996</v>
      </c>
      <c r="D4" s="7">
        <f>_xlfn.XLOOKUP(A4,'Nakit Avans Taksitleri'!$B$3:$B$26,'Nakit Avans Taksitleri'!$AA$3:$AA$26)</f>
        <v>2658.5792864221489</v>
      </c>
      <c r="E4" s="7">
        <f t="shared" ref="E4:E13" si="6">K3</f>
        <v>20535.927197381363</v>
      </c>
      <c r="F4" s="7">
        <f t="shared" ref="F4:F13" si="7">_xlfn.XLOOKUP(H3,$P$10:$P$12,$Q$10:$Q$12,,-1)*K3*1.3</f>
        <v>1134.6099776553206</v>
      </c>
      <c r="G4" s="7">
        <f t="shared" si="1"/>
        <v>138603.5162403798</v>
      </c>
      <c r="H4" s="22">
        <f t="shared" ref="H4:H13" si="8">C4+D4+E4+F4</f>
        <v>45753.616461458827</v>
      </c>
      <c r="I4" s="7">
        <f t="shared" si="2"/>
        <v>18301.446584583533</v>
      </c>
      <c r="J4" s="7">
        <f t="shared" ref="J4:J13" si="9">I4</f>
        <v>18301.446584583533</v>
      </c>
      <c r="K4" s="7">
        <f t="shared" si="4"/>
        <v>27452.169876875294</v>
      </c>
      <c r="M4" s="7">
        <f t="shared" ref="M4:M13" si="10">I4</f>
        <v>18301.446584583533</v>
      </c>
      <c r="N4" s="11">
        <f t="shared" si="3"/>
        <v>2243.1747452359923</v>
      </c>
      <c r="P4" s="15" t="s">
        <v>13</v>
      </c>
      <c r="Q4" s="16">
        <v>3.5000000000000003E-2</v>
      </c>
    </row>
    <row r="5" spans="1:18" x14ac:dyDescent="0.25">
      <c r="A5" s="2">
        <v>4</v>
      </c>
      <c r="B5" s="6">
        <f t="shared" si="5"/>
        <v>45809</v>
      </c>
      <c r="C5" s="7">
        <f t="shared" si="0"/>
        <v>22174.357499999995</v>
      </c>
      <c r="D5" s="7">
        <f>_xlfn.XLOOKUP(A5,'Nakit Avans Taksitleri'!$B$3:$B$26,'Nakit Avans Taksitleri'!$AA$3:$AA$26)</f>
        <v>4901.7540316581417</v>
      </c>
      <c r="E5" s="7">
        <f t="shared" si="6"/>
        <v>27452.169876875294</v>
      </c>
      <c r="F5" s="7">
        <f t="shared" si="7"/>
        <v>1516.7323856973601</v>
      </c>
      <c r="G5" s="7">
        <f t="shared" si="1"/>
        <v>126438.73471973503</v>
      </c>
      <c r="H5" s="22">
        <f t="shared" si="8"/>
        <v>56045.013794230785</v>
      </c>
      <c r="I5" s="7">
        <f t="shared" si="2"/>
        <v>22418.005517692316</v>
      </c>
      <c r="J5" s="7">
        <f t="shared" si="9"/>
        <v>22418.005517692316</v>
      </c>
      <c r="K5" s="7">
        <f t="shared" si="4"/>
        <v>33627.008276538472</v>
      </c>
      <c r="M5" s="7">
        <f t="shared" si="10"/>
        <v>22418.005517692316</v>
      </c>
      <c r="N5" s="11">
        <f t="shared" si="3"/>
        <v>2747.7338243966401</v>
      </c>
      <c r="P5" s="15" t="s">
        <v>14</v>
      </c>
      <c r="Q5" s="17">
        <f>IF(Q2&lt;=50000,0.2,0.4)</f>
        <v>0.4</v>
      </c>
    </row>
    <row r="6" spans="1:18" x14ac:dyDescent="0.25">
      <c r="A6" s="2">
        <v>5</v>
      </c>
      <c r="B6" s="6">
        <f t="shared" si="5"/>
        <v>45839</v>
      </c>
      <c r="C6" s="7">
        <f t="shared" si="0"/>
        <v>22950.460012499992</v>
      </c>
      <c r="D6" s="7">
        <f>_xlfn.XLOOKUP(A6,'Nakit Avans Taksitleri'!$B$3:$B$26,'Nakit Avans Taksitleri'!$AA$3:$AA$26)</f>
        <v>7649.4878560547822</v>
      </c>
      <c r="E6" s="7">
        <f t="shared" si="6"/>
        <v>33627.008276538472</v>
      </c>
      <c r="F6" s="7">
        <f t="shared" si="7"/>
        <v>1857.8922072787507</v>
      </c>
      <c r="G6" s="7">
        <f t="shared" si="1"/>
        <v>115130.70016273399</v>
      </c>
      <c r="H6" s="22">
        <f t="shared" si="8"/>
        <v>66084.848352371991</v>
      </c>
      <c r="I6" s="7">
        <f t="shared" si="2"/>
        <v>26433.939340948797</v>
      </c>
      <c r="J6" s="7">
        <f t="shared" si="9"/>
        <v>26433.939340948797</v>
      </c>
      <c r="K6" s="7">
        <f t="shared" si="4"/>
        <v>39650.909011423195</v>
      </c>
      <c r="M6" s="7">
        <f t="shared" si="10"/>
        <v>26433.939340948797</v>
      </c>
      <c r="N6" s="11">
        <f t="shared" si="3"/>
        <v>3239.9594683769546</v>
      </c>
      <c r="P6" s="15" t="s">
        <v>15</v>
      </c>
      <c r="Q6" s="17">
        <v>0.05</v>
      </c>
    </row>
    <row r="7" spans="1:18" x14ac:dyDescent="0.25">
      <c r="A7" s="2">
        <v>6</v>
      </c>
      <c r="B7" s="6">
        <f t="shared" si="5"/>
        <v>45870</v>
      </c>
      <c r="C7" s="7">
        <f t="shared" si="0"/>
        <v>23753.726112937489</v>
      </c>
      <c r="D7" s="7">
        <f>_xlfn.XLOOKUP(A7,'Nakit Avans Taksitleri'!$B$3:$B$26,'Nakit Avans Taksitleri'!$AA$3:$AA$26)</f>
        <v>10889.447324431738</v>
      </c>
      <c r="E7" s="7">
        <f t="shared" si="6"/>
        <v>39650.909011423195</v>
      </c>
      <c r="F7" s="7">
        <f t="shared" si="7"/>
        <v>2190.7127228811319</v>
      </c>
      <c r="G7" s="7">
        <f t="shared" si="1"/>
        <v>103810.73408408876</v>
      </c>
      <c r="H7" s="22">
        <f t="shared" si="8"/>
        <v>76484.795171673555</v>
      </c>
      <c r="I7" s="7">
        <f t="shared" si="2"/>
        <v>30593.918068669424</v>
      </c>
      <c r="J7" s="7">
        <f t="shared" si="9"/>
        <v>30593.918068669424</v>
      </c>
      <c r="K7" s="7">
        <f t="shared" si="4"/>
        <v>45890.877103004132</v>
      </c>
      <c r="M7" s="7">
        <f t="shared" si="10"/>
        <v>30593.918068669424</v>
      </c>
      <c r="N7" s="11">
        <f t="shared" si="3"/>
        <v>3749.8404321365315</v>
      </c>
    </row>
    <row r="8" spans="1:18" x14ac:dyDescent="0.25">
      <c r="A8" s="2">
        <v>7</v>
      </c>
      <c r="B8" s="6">
        <f t="shared" si="5"/>
        <v>45901</v>
      </c>
      <c r="C8" s="7">
        <f t="shared" si="0"/>
        <v>24585.106526890304</v>
      </c>
      <c r="D8" s="7">
        <f>_xlfn.XLOOKUP(A8,'Nakit Avans Taksitleri'!$B$3:$B$26,'Nakit Avans Taksitleri'!$AA$3:$AA$26)</f>
        <v>14639.287756568268</v>
      </c>
      <c r="E8" s="7">
        <f t="shared" si="6"/>
        <v>45890.877103004132</v>
      </c>
      <c r="F8" s="7">
        <f t="shared" si="7"/>
        <v>2535.4709599409784</v>
      </c>
      <c r="G8" s="7">
        <f t="shared" si="1"/>
        <v>91928.248471603089</v>
      </c>
      <c r="H8" s="22">
        <f t="shared" si="8"/>
        <v>87650.742346403684</v>
      </c>
      <c r="I8" s="7">
        <f t="shared" si="2"/>
        <v>35060.296938561478</v>
      </c>
      <c r="J8" s="7">
        <f t="shared" si="9"/>
        <v>35060.296938561478</v>
      </c>
      <c r="K8" s="7">
        <f t="shared" si="4"/>
        <v>52590.445407842206</v>
      </c>
      <c r="M8" s="7">
        <f t="shared" si="10"/>
        <v>35060.296938561478</v>
      </c>
      <c r="N8" s="11">
        <f t="shared" si="3"/>
        <v>4297.2762994213099</v>
      </c>
      <c r="P8" s="26" t="s">
        <v>25</v>
      </c>
      <c r="Q8" s="27"/>
    </row>
    <row r="9" spans="1:18" x14ac:dyDescent="0.25">
      <c r="A9" s="2">
        <v>8</v>
      </c>
      <c r="B9" s="6">
        <f t="shared" si="5"/>
        <v>45931</v>
      </c>
      <c r="C9" s="7">
        <f t="shared" si="0"/>
        <v>25445.585255331462</v>
      </c>
      <c r="D9" s="7">
        <f>_xlfn.XLOOKUP(A9,'Nakit Avans Taksitleri'!$B$3:$B$26,'Nakit Avans Taksitleri'!$AA$3:$AA$26)</f>
        <v>18936.564055989576</v>
      </c>
      <c r="E9" s="7">
        <f t="shared" si="6"/>
        <v>52590.445407842206</v>
      </c>
      <c r="F9" s="7">
        <f t="shared" si="7"/>
        <v>2905.6221087832819</v>
      </c>
      <c r="G9" s="7">
        <f t="shared" si="1"/>
        <v>79107.060496864447</v>
      </c>
      <c r="H9" s="22">
        <f t="shared" si="8"/>
        <v>99878.216827946526</v>
      </c>
      <c r="I9" s="7">
        <f t="shared" si="2"/>
        <v>39951.28673117861</v>
      </c>
      <c r="J9" s="7">
        <f t="shared" si="9"/>
        <v>39951.28673117861</v>
      </c>
      <c r="K9" s="7">
        <f t="shared" si="4"/>
        <v>59926.930096767916</v>
      </c>
      <c r="M9" s="7">
        <f t="shared" si="10"/>
        <v>39951.28673117861</v>
      </c>
      <c r="N9" s="11">
        <f t="shared" si="3"/>
        <v>4896.7559488194956</v>
      </c>
      <c r="P9" s="18" t="s">
        <v>16</v>
      </c>
      <c r="Q9" s="18" t="s">
        <v>17</v>
      </c>
    </row>
    <row r="10" spans="1:18" x14ac:dyDescent="0.25">
      <c r="A10" s="2">
        <v>9</v>
      </c>
      <c r="B10" s="6">
        <f t="shared" si="5"/>
        <v>45962</v>
      </c>
      <c r="C10" s="7">
        <f t="shared" si="0"/>
        <v>26336.180739268057</v>
      </c>
      <c r="D10" s="7">
        <f>_xlfn.XLOOKUP(A10,'Nakit Avans Taksitleri'!$B$3:$B$26,'Nakit Avans Taksitleri'!$AA$3:$AA$26)</f>
        <v>23833.320004809073</v>
      </c>
      <c r="E10" s="7">
        <f t="shared" si="6"/>
        <v>59926.930096767916</v>
      </c>
      <c r="F10" s="7">
        <f t="shared" si="7"/>
        <v>3310.9628878464277</v>
      </c>
      <c r="G10" s="7">
        <f t="shared" si="1"/>
        <v>65062.968784641031</v>
      </c>
      <c r="H10" s="22">
        <f t="shared" si="8"/>
        <v>113407.39372869147</v>
      </c>
      <c r="I10" s="7">
        <f t="shared" si="2"/>
        <v>45362.957491476591</v>
      </c>
      <c r="J10" s="7">
        <f t="shared" si="9"/>
        <v>45362.957491476591</v>
      </c>
      <c r="K10" s="7">
        <f t="shared" si="4"/>
        <v>68044.43623721489</v>
      </c>
      <c r="M10" s="7">
        <f t="shared" si="10"/>
        <v>45362.957491476591</v>
      </c>
      <c r="N10" s="11">
        <f t="shared" si="3"/>
        <v>5560.054509560493</v>
      </c>
      <c r="P10" s="19">
        <v>0</v>
      </c>
      <c r="Q10" s="20">
        <v>3.5000000000000003E-2</v>
      </c>
      <c r="R10">
        <f>Q10*1.3</f>
        <v>4.5500000000000006E-2</v>
      </c>
    </row>
    <row r="11" spans="1:18" x14ac:dyDescent="0.25">
      <c r="A11" s="2">
        <v>10</v>
      </c>
      <c r="B11" s="6">
        <f t="shared" si="5"/>
        <v>45992</v>
      </c>
      <c r="C11" s="7">
        <f t="shared" si="0"/>
        <v>27257.947065142434</v>
      </c>
      <c r="D11" s="7">
        <f>_xlfn.XLOOKUP(A11,'Nakit Avans Taksitleri'!$B$3:$B$26,'Nakit Avans Taksitleri'!$AA$3:$AA$26)</f>
        <v>29393.374514369567</v>
      </c>
      <c r="E11" s="7">
        <f t="shared" si="6"/>
        <v>68044.43623721489</v>
      </c>
      <c r="F11" s="7">
        <f t="shared" si="7"/>
        <v>3759.4551021061229</v>
      </c>
      <c r="G11" s="7">
        <f t="shared" si="1"/>
        <v>49556.076428003347</v>
      </c>
      <c r="H11" s="22">
        <f t="shared" si="8"/>
        <v>128455.21291883301</v>
      </c>
      <c r="I11" s="7">
        <f t="shared" si="2"/>
        <v>51382.085167533209</v>
      </c>
      <c r="J11" s="7">
        <f t="shared" si="9"/>
        <v>51382.085167533209</v>
      </c>
      <c r="K11" s="7">
        <f t="shared" si="4"/>
        <v>77073.127751299806</v>
      </c>
      <c r="M11" s="7">
        <f t="shared" si="10"/>
        <v>51382.085167533209</v>
      </c>
      <c r="N11" s="11">
        <f t="shared" si="3"/>
        <v>6297.8079504636162</v>
      </c>
      <c r="P11" s="19">
        <v>25000</v>
      </c>
      <c r="Q11" s="20">
        <v>4.2500000000000003E-2</v>
      </c>
      <c r="R11">
        <f t="shared" ref="R11:R12" si="11">Q11*1.3</f>
        <v>5.5250000000000007E-2</v>
      </c>
    </row>
    <row r="12" spans="1:18" x14ac:dyDescent="0.25">
      <c r="A12" s="2">
        <v>11</v>
      </c>
      <c r="B12" s="6">
        <f t="shared" si="5"/>
        <v>46023</v>
      </c>
      <c r="C12" s="7">
        <f t="shared" si="0"/>
        <v>28211.975212422421</v>
      </c>
      <c r="D12" s="7">
        <f>_xlfn.XLOOKUP(A12,'Nakit Avans Taksitleri'!$B$3:$B$26,'Nakit Avans Taksitleri'!$AA$3:$AA$26)</f>
        <v>35691.182464833182</v>
      </c>
      <c r="E12" s="7">
        <f t="shared" si="6"/>
        <v>77073.127751299806</v>
      </c>
      <c r="F12" s="7">
        <f t="shared" si="7"/>
        <v>4258.2903082593148</v>
      </c>
      <c r="G12" s="7">
        <f t="shared" si="1"/>
        <v>32362.77643329258</v>
      </c>
      <c r="H12" s="22">
        <f t="shared" si="8"/>
        <v>145234.5757368147</v>
      </c>
      <c r="I12" s="7">
        <f t="shared" si="2"/>
        <v>58093.830294725885</v>
      </c>
      <c r="J12" s="7">
        <f t="shared" si="9"/>
        <v>58093.830294725885</v>
      </c>
      <c r="K12" s="7">
        <f t="shared" si="4"/>
        <v>87140.74544208881</v>
      </c>
      <c r="M12" s="7">
        <f t="shared" si="10"/>
        <v>58093.830294725885</v>
      </c>
      <c r="N12" s="11">
        <f t="shared" si="3"/>
        <v>7120.4542421759697</v>
      </c>
      <c r="P12" s="19">
        <v>150000</v>
      </c>
      <c r="Q12" s="20">
        <v>4.7500000000000001E-2</v>
      </c>
      <c r="R12">
        <f t="shared" si="11"/>
        <v>6.1750000000000006E-2</v>
      </c>
    </row>
    <row r="13" spans="1:18" x14ac:dyDescent="0.25">
      <c r="A13" s="2">
        <v>12</v>
      </c>
      <c r="B13" s="6">
        <f t="shared" si="5"/>
        <v>46054</v>
      </c>
      <c r="C13" s="7">
        <f t="shared" si="0"/>
        <v>29199.394344857206</v>
      </c>
      <c r="D13" s="7">
        <f>_xlfn.XLOOKUP(A13,'Nakit Avans Taksitleri'!$B$3:$B$26,'Nakit Avans Taksitleri'!$AA$3:$AA$26)</f>
        <v>42811.636707009151</v>
      </c>
      <c r="E13" s="7">
        <f t="shared" si="6"/>
        <v>87140.74544208881</v>
      </c>
      <c r="F13" s="7">
        <f t="shared" si="7"/>
        <v>4814.5261856754078</v>
      </c>
      <c r="G13" s="7">
        <f t="shared" si="1"/>
        <v>13258.812955526344</v>
      </c>
      <c r="H13" s="22">
        <f t="shared" si="8"/>
        <v>163966.30267963058</v>
      </c>
      <c r="I13" s="7">
        <f t="shared" si="2"/>
        <v>65586.521071852228</v>
      </c>
      <c r="J13" s="7">
        <f t="shared" si="9"/>
        <v>65586.521071852228</v>
      </c>
      <c r="K13" s="7">
        <f t="shared" si="4"/>
        <v>98379.78160777835</v>
      </c>
      <c r="M13" s="7">
        <f t="shared" si="10"/>
        <v>65586.521071852228</v>
      </c>
      <c r="N13" s="11">
        <f t="shared" si="3"/>
        <v>8038.8196100409559</v>
      </c>
    </row>
    <row r="14" spans="1:18" x14ac:dyDescent="0.25">
      <c r="A14" s="8">
        <v>13</v>
      </c>
      <c r="B14" s="9">
        <f t="shared" si="5"/>
        <v>46082</v>
      </c>
      <c r="C14" s="10">
        <v>0</v>
      </c>
      <c r="D14" s="10">
        <f>_xlfn.XLOOKUP(A14,'Nakit Avans Taksitleri'!$B$3:$B$26,'Nakit Avans Taksitleri'!$AA$3:$AA$26)</f>
        <v>50850.456317050106</v>
      </c>
      <c r="E14" s="10">
        <f t="shared" ref="E14" si="12">K13</f>
        <v>98379.78160777835</v>
      </c>
      <c r="F14" s="10">
        <f t="shared" ref="F14" si="13">_xlfn.XLOOKUP(H13,$P$10:$P$12,$Q$10:$Q$12,,-1)*K13*1.3</f>
        <v>6074.9515142803139</v>
      </c>
      <c r="G14" s="10">
        <f t="shared" si="1"/>
        <v>95545.266877941336</v>
      </c>
      <c r="H14" s="23">
        <f t="shared" ref="H14" si="14">C14+D14+E14+F14</f>
        <v>155305.18943910877</v>
      </c>
      <c r="I14" s="10">
        <f t="shared" si="2"/>
        <v>62122.075775643512</v>
      </c>
      <c r="J14" s="10">
        <f>H14</f>
        <v>155305.18943910877</v>
      </c>
      <c r="K14" s="10">
        <f t="shared" si="4"/>
        <v>0</v>
      </c>
      <c r="M14" s="10">
        <v>0</v>
      </c>
      <c r="N14" s="12">
        <v>0</v>
      </c>
    </row>
    <row r="15" spans="1:18" x14ac:dyDescent="0.25">
      <c r="A15" s="8">
        <v>14</v>
      </c>
      <c r="B15" s="9">
        <f t="shared" si="5"/>
        <v>46113</v>
      </c>
      <c r="C15" s="10">
        <v>0</v>
      </c>
      <c r="D15" s="10">
        <f>_xlfn.XLOOKUP(A15,'Nakit Avans Taksitleri'!$B$3:$B$26,'Nakit Avans Taksitleri'!$AA$3:$AA$26)</f>
        <v>49869.910988081167</v>
      </c>
      <c r="E15" s="10">
        <f t="shared" ref="E15:E25" si="15">K14</f>
        <v>0</v>
      </c>
      <c r="F15" s="10">
        <f t="shared" ref="F15:F25" si="16">_xlfn.XLOOKUP(H14,$P$10:$P$12,$Q$10:$Q$12,,-1)*K14*1.3</f>
        <v>0</v>
      </c>
      <c r="G15" s="10">
        <f t="shared" si="1"/>
        <v>200000</v>
      </c>
      <c r="H15" s="23">
        <f t="shared" ref="H15:H25" si="17">C15+D15+E15+F15</f>
        <v>49869.910988081167</v>
      </c>
      <c r="I15" s="10">
        <f t="shared" si="2"/>
        <v>19947.96439523247</v>
      </c>
      <c r="J15" s="10">
        <f t="shared" ref="J15:J25" si="18">H15</f>
        <v>49869.910988081167</v>
      </c>
      <c r="K15" s="10">
        <f t="shared" ref="K15:K25" si="19">H15-J15</f>
        <v>0</v>
      </c>
      <c r="M15" s="10">
        <v>0</v>
      </c>
      <c r="N15" s="12">
        <v>0</v>
      </c>
    </row>
    <row r="16" spans="1:18" x14ac:dyDescent="0.25">
      <c r="A16" s="8">
        <v>15</v>
      </c>
      <c r="B16" s="9">
        <f t="shared" si="5"/>
        <v>46143</v>
      </c>
      <c r="C16" s="10">
        <v>0</v>
      </c>
      <c r="D16" s="10">
        <f>_xlfn.XLOOKUP(A16,'Nakit Avans Taksitleri'!$B$3:$B$26,'Nakit Avans Taksitleri'!$AA$3:$AA$26)</f>
        <v>48191.877030627955</v>
      </c>
      <c r="E16" s="10">
        <f t="shared" si="15"/>
        <v>0</v>
      </c>
      <c r="F16" s="10">
        <f t="shared" si="16"/>
        <v>0</v>
      </c>
      <c r="G16" s="10">
        <f t="shared" si="1"/>
        <v>200000</v>
      </c>
      <c r="H16" s="23">
        <f t="shared" si="17"/>
        <v>48191.877030627955</v>
      </c>
      <c r="I16" s="10">
        <f t="shared" si="2"/>
        <v>19276.750812251183</v>
      </c>
      <c r="J16" s="10">
        <f t="shared" si="18"/>
        <v>48191.877030627955</v>
      </c>
      <c r="K16" s="10">
        <f t="shared" si="19"/>
        <v>0</v>
      </c>
      <c r="M16" s="10">
        <v>0</v>
      </c>
      <c r="N16" s="12">
        <v>0</v>
      </c>
    </row>
    <row r="17" spans="1:14" x14ac:dyDescent="0.25">
      <c r="A17" s="8">
        <v>16</v>
      </c>
      <c r="B17" s="9">
        <f t="shared" si="5"/>
        <v>46174</v>
      </c>
      <c r="C17" s="10">
        <v>0</v>
      </c>
      <c r="D17" s="10">
        <f>_xlfn.XLOOKUP(A17,'Nakit Avans Taksitleri'!$B$3:$B$26,'Nakit Avans Taksitleri'!$AA$3:$AA$26)</f>
        <v>45948.702285391963</v>
      </c>
      <c r="E17" s="10">
        <f t="shared" si="15"/>
        <v>0</v>
      </c>
      <c r="F17" s="10">
        <f t="shared" si="16"/>
        <v>0</v>
      </c>
      <c r="G17" s="10">
        <f t="shared" si="1"/>
        <v>200000</v>
      </c>
      <c r="H17" s="23">
        <f t="shared" si="17"/>
        <v>45948.702285391963</v>
      </c>
      <c r="I17" s="10">
        <f t="shared" si="2"/>
        <v>18379.480914156786</v>
      </c>
      <c r="J17" s="10">
        <f t="shared" si="18"/>
        <v>45948.702285391963</v>
      </c>
      <c r="K17" s="10">
        <f t="shared" si="19"/>
        <v>0</v>
      </c>
      <c r="M17" s="10">
        <v>0</v>
      </c>
      <c r="N17" s="12">
        <v>0</v>
      </c>
    </row>
    <row r="18" spans="1:14" x14ac:dyDescent="0.25">
      <c r="A18" s="8">
        <v>17</v>
      </c>
      <c r="B18" s="9">
        <f t="shared" si="5"/>
        <v>46204</v>
      </c>
      <c r="C18" s="10">
        <v>0</v>
      </c>
      <c r="D18" s="10">
        <f>_xlfn.XLOOKUP(A18,'Nakit Avans Taksitleri'!$B$3:$B$26,'Nakit Avans Taksitleri'!$AA$3:$AA$26)</f>
        <v>43200.968460995326</v>
      </c>
      <c r="E18" s="10">
        <f t="shared" si="15"/>
        <v>0</v>
      </c>
      <c r="F18" s="10">
        <f t="shared" si="16"/>
        <v>0</v>
      </c>
      <c r="G18" s="10">
        <f t="shared" si="1"/>
        <v>200000</v>
      </c>
      <c r="H18" s="23">
        <f t="shared" si="17"/>
        <v>43200.968460995326</v>
      </c>
      <c r="I18" s="10">
        <f t="shared" si="2"/>
        <v>17280.387384398131</v>
      </c>
      <c r="J18" s="10">
        <f t="shared" si="18"/>
        <v>43200.968460995326</v>
      </c>
      <c r="K18" s="10">
        <f t="shared" si="19"/>
        <v>0</v>
      </c>
      <c r="M18" s="10">
        <v>0</v>
      </c>
      <c r="N18" s="12">
        <v>0</v>
      </c>
    </row>
    <row r="19" spans="1:14" x14ac:dyDescent="0.25">
      <c r="A19" s="8">
        <v>18</v>
      </c>
      <c r="B19" s="9">
        <f t="shared" si="5"/>
        <v>46235</v>
      </c>
      <c r="C19" s="10">
        <v>0</v>
      </c>
      <c r="D19" s="10">
        <f>_xlfn.XLOOKUP(A19,'Nakit Avans Taksitleri'!$B$3:$B$26,'Nakit Avans Taksitleri'!$AA$3:$AA$26)</f>
        <v>39961.008992618372</v>
      </c>
      <c r="E19" s="10">
        <f t="shared" si="15"/>
        <v>0</v>
      </c>
      <c r="F19" s="10">
        <f t="shared" si="16"/>
        <v>0</v>
      </c>
      <c r="G19" s="10">
        <f t="shared" si="1"/>
        <v>200000</v>
      </c>
      <c r="H19" s="23">
        <f t="shared" si="17"/>
        <v>39961.008992618372</v>
      </c>
      <c r="I19" s="10">
        <f t="shared" si="2"/>
        <v>15984.403597047349</v>
      </c>
      <c r="J19" s="10">
        <f t="shared" si="18"/>
        <v>39961.008992618372</v>
      </c>
      <c r="K19" s="10">
        <f t="shared" si="19"/>
        <v>0</v>
      </c>
      <c r="M19" s="10">
        <v>0</v>
      </c>
      <c r="N19" s="12">
        <v>0</v>
      </c>
    </row>
    <row r="20" spans="1:14" x14ac:dyDescent="0.25">
      <c r="A20" s="8">
        <v>19</v>
      </c>
      <c r="B20" s="9">
        <f t="shared" si="5"/>
        <v>46266</v>
      </c>
      <c r="C20" s="10">
        <v>0</v>
      </c>
      <c r="D20" s="10">
        <f>_xlfn.XLOOKUP(A20,'Nakit Avans Taksitleri'!$B$3:$B$26,'Nakit Avans Taksitleri'!$AA$3:$AA$26)</f>
        <v>36211.168560481841</v>
      </c>
      <c r="E20" s="10">
        <f t="shared" si="15"/>
        <v>0</v>
      </c>
      <c r="F20" s="10">
        <f t="shared" si="16"/>
        <v>0</v>
      </c>
      <c r="G20" s="10">
        <f t="shared" si="1"/>
        <v>200000</v>
      </c>
      <c r="H20" s="23">
        <f t="shared" si="17"/>
        <v>36211.168560481841</v>
      </c>
      <c r="I20" s="10">
        <f t="shared" si="2"/>
        <v>14484.467424192737</v>
      </c>
      <c r="J20" s="10">
        <f t="shared" si="18"/>
        <v>36211.168560481841</v>
      </c>
      <c r="K20" s="10">
        <f t="shared" si="19"/>
        <v>0</v>
      </c>
      <c r="M20" s="10">
        <v>0</v>
      </c>
      <c r="N20" s="12">
        <v>0</v>
      </c>
    </row>
    <row r="21" spans="1:14" x14ac:dyDescent="0.25">
      <c r="A21" s="8">
        <v>20</v>
      </c>
      <c r="B21" s="9">
        <f t="shared" si="5"/>
        <v>46296</v>
      </c>
      <c r="C21" s="10">
        <v>0</v>
      </c>
      <c r="D21" s="10">
        <f>_xlfn.XLOOKUP(A21,'Nakit Avans Taksitleri'!$B$3:$B$26,'Nakit Avans Taksitleri'!$AA$3:$AA$26)</f>
        <v>31913.89226106053</v>
      </c>
      <c r="E21" s="10">
        <f t="shared" si="15"/>
        <v>0</v>
      </c>
      <c r="F21" s="10">
        <f t="shared" si="16"/>
        <v>0</v>
      </c>
      <c r="G21" s="10">
        <f t="shared" si="1"/>
        <v>200000</v>
      </c>
      <c r="H21" s="23">
        <f t="shared" si="17"/>
        <v>31913.89226106053</v>
      </c>
      <c r="I21" s="10">
        <f t="shared" si="2"/>
        <v>12765.556904424213</v>
      </c>
      <c r="J21" s="10">
        <f t="shared" si="18"/>
        <v>31913.89226106053</v>
      </c>
      <c r="K21" s="10">
        <f t="shared" si="19"/>
        <v>0</v>
      </c>
      <c r="M21" s="10">
        <v>0</v>
      </c>
      <c r="N21" s="12">
        <v>0</v>
      </c>
    </row>
    <row r="22" spans="1:14" x14ac:dyDescent="0.25">
      <c r="A22" s="8">
        <v>21</v>
      </c>
      <c r="B22" s="9">
        <f t="shared" si="5"/>
        <v>46327</v>
      </c>
      <c r="C22" s="10">
        <v>0</v>
      </c>
      <c r="D22" s="10">
        <f>_xlfn.XLOOKUP(A22,'Nakit Avans Taksitleri'!$B$3:$B$26,'Nakit Avans Taksitleri'!$AA$3:$AA$26)</f>
        <v>27017.136312241033</v>
      </c>
      <c r="E22" s="10">
        <f t="shared" si="15"/>
        <v>0</v>
      </c>
      <c r="F22" s="10">
        <f t="shared" si="16"/>
        <v>0</v>
      </c>
      <c r="G22" s="10">
        <f t="shared" si="1"/>
        <v>200000</v>
      </c>
      <c r="H22" s="23">
        <f t="shared" si="17"/>
        <v>27017.136312241033</v>
      </c>
      <c r="I22" s="10">
        <f t="shared" si="2"/>
        <v>10806.854524896415</v>
      </c>
      <c r="J22" s="10">
        <f t="shared" si="18"/>
        <v>27017.136312241033</v>
      </c>
      <c r="K22" s="10">
        <f t="shared" si="19"/>
        <v>0</v>
      </c>
      <c r="M22" s="10">
        <v>0</v>
      </c>
      <c r="N22" s="12">
        <v>0</v>
      </c>
    </row>
    <row r="23" spans="1:14" x14ac:dyDescent="0.25">
      <c r="A23" s="8">
        <v>22</v>
      </c>
      <c r="B23" s="9">
        <f t="shared" si="5"/>
        <v>46357</v>
      </c>
      <c r="C23" s="10">
        <v>0</v>
      </c>
      <c r="D23" s="10">
        <f>_xlfn.XLOOKUP(A23,'Nakit Avans Taksitleri'!$B$3:$B$26,'Nakit Avans Taksitleri'!$AA$3:$AA$26)</f>
        <v>21457.081802680543</v>
      </c>
      <c r="E23" s="10">
        <f t="shared" si="15"/>
        <v>0</v>
      </c>
      <c r="F23" s="10">
        <f t="shared" si="16"/>
        <v>0</v>
      </c>
      <c r="G23" s="10">
        <f t="shared" si="1"/>
        <v>200000</v>
      </c>
      <c r="H23" s="23">
        <f t="shared" si="17"/>
        <v>21457.081802680543</v>
      </c>
      <c r="I23" s="10">
        <f t="shared" si="2"/>
        <v>8582.8327210722182</v>
      </c>
      <c r="J23" s="10">
        <f t="shared" si="18"/>
        <v>21457.081802680543</v>
      </c>
      <c r="K23" s="10">
        <f t="shared" si="19"/>
        <v>0</v>
      </c>
      <c r="M23" s="10">
        <v>0</v>
      </c>
      <c r="N23" s="12">
        <v>0</v>
      </c>
    </row>
    <row r="24" spans="1:14" x14ac:dyDescent="0.25">
      <c r="A24" s="8">
        <v>23</v>
      </c>
      <c r="B24" s="9">
        <f t="shared" si="5"/>
        <v>46388</v>
      </c>
      <c r="C24" s="10">
        <v>0</v>
      </c>
      <c r="D24" s="10">
        <f>_xlfn.XLOOKUP(A24,'Nakit Avans Taksitleri'!$B$3:$B$26,'Nakit Avans Taksitleri'!$AA$3:$AA$26)</f>
        <v>15159.273852216926</v>
      </c>
      <c r="E24" s="10">
        <f t="shared" si="15"/>
        <v>0</v>
      </c>
      <c r="F24" s="10">
        <f t="shared" si="16"/>
        <v>0</v>
      </c>
      <c r="G24" s="10">
        <f t="shared" si="1"/>
        <v>200000</v>
      </c>
      <c r="H24" s="23">
        <f t="shared" si="17"/>
        <v>15159.273852216926</v>
      </c>
      <c r="I24" s="10">
        <f t="shared" si="2"/>
        <v>6063.7095408867708</v>
      </c>
      <c r="J24" s="10">
        <f t="shared" si="18"/>
        <v>15159.273852216926</v>
      </c>
      <c r="K24" s="10">
        <f t="shared" si="19"/>
        <v>0</v>
      </c>
      <c r="M24" s="10">
        <v>0</v>
      </c>
      <c r="N24" s="12">
        <v>0</v>
      </c>
    </row>
    <row r="25" spans="1:14" x14ac:dyDescent="0.25">
      <c r="A25" s="8">
        <v>24</v>
      </c>
      <c r="B25" s="9">
        <f t="shared" si="5"/>
        <v>46419</v>
      </c>
      <c r="C25" s="10">
        <v>0</v>
      </c>
      <c r="D25" s="10">
        <f>_xlfn.XLOOKUP(A25,'Nakit Avans Taksitleri'!$B$3:$B$26,'Nakit Avans Taksitleri'!$AA$3:$AA$26)</f>
        <v>8038.8196100409559</v>
      </c>
      <c r="E25" s="10">
        <f t="shared" si="15"/>
        <v>0</v>
      </c>
      <c r="F25" s="10">
        <f t="shared" si="16"/>
        <v>0</v>
      </c>
      <c r="G25" s="10">
        <f t="shared" si="1"/>
        <v>200000</v>
      </c>
      <c r="H25" s="23">
        <f t="shared" si="17"/>
        <v>8038.8196100409559</v>
      </c>
      <c r="I25" s="10">
        <f t="shared" si="2"/>
        <v>3215.5278440163825</v>
      </c>
      <c r="J25" s="10">
        <f t="shared" si="18"/>
        <v>8038.8196100409559</v>
      </c>
      <c r="K25" s="10">
        <f t="shared" si="19"/>
        <v>0</v>
      </c>
      <c r="M25" s="10">
        <v>0</v>
      </c>
      <c r="N25" s="12">
        <v>0</v>
      </c>
    </row>
    <row r="27" spans="1:14" x14ac:dyDescent="0.25">
      <c r="B27" s="14" t="s">
        <v>23</v>
      </c>
      <c r="C27" s="13">
        <f>SUM(C2:C25)</f>
        <v>292039.23276934936</v>
      </c>
      <c r="I27" s="14" t="s">
        <v>23</v>
      </c>
      <c r="J27" s="13">
        <f>SUM(J2:J25)</f>
        <v>937149.93493435509</v>
      </c>
    </row>
    <row r="28" spans="1:14" x14ac:dyDescent="0.25">
      <c r="B28" s="14" t="s">
        <v>24</v>
      </c>
      <c r="C28" s="13">
        <f>NPV(enflasyon,C2:C13)</f>
        <v>231884.05797101452</v>
      </c>
      <c r="I28" s="14" t="s">
        <v>24</v>
      </c>
      <c r="J28" s="13">
        <f>NPV(enflasyon,J2:J25)</f>
        <v>613911.79090085707</v>
      </c>
      <c r="K28" s="3"/>
    </row>
    <row r="29" spans="1:14" x14ac:dyDescent="0.25">
      <c r="C29" t="s">
        <v>26</v>
      </c>
    </row>
  </sheetData>
  <mergeCells count="2">
    <mergeCell ref="P1:Q1"/>
    <mergeCell ref="P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A01B-6EBD-47FF-BFD0-136DE9443142}">
  <sheetPr>
    <tabColor rgb="FFEE0000"/>
  </sheetPr>
  <dimension ref="A1:AA26"/>
  <sheetViews>
    <sheetView workbookViewId="0">
      <selection activeCell="Y6" sqref="Y6"/>
    </sheetView>
  </sheetViews>
  <sheetFormatPr defaultRowHeight="15" x14ac:dyDescent="0.25"/>
  <cols>
    <col min="27" max="27" width="18.7109375" bestFit="1" customWidth="1"/>
  </cols>
  <sheetData>
    <row r="1" spans="1:27" x14ac:dyDescent="0.25">
      <c r="A1" s="2"/>
      <c r="B1" s="2"/>
      <c r="C1" s="28" t="s">
        <v>19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4.45" customHeight="1" x14ac:dyDescent="0.25">
      <c r="A2" s="29" t="s">
        <v>20</v>
      </c>
      <c r="B2" s="1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5" t="s">
        <v>21</v>
      </c>
    </row>
    <row r="3" spans="1:27" x14ac:dyDescent="0.25">
      <c r="A3" s="30"/>
      <c r="B3" s="4">
        <v>1</v>
      </c>
      <c r="C3" s="7">
        <f>_xlfn.LET(_xlpm.nakitavansno,C$2,_xlpm.ay,$B3,IF((_xlpm.ay-_xlpm.nakitavansno&gt;=1)*(_xlpm.ay-_xlpm.nakitavansno&lt;=12),_xlfn.XLOOKUP(_xlpm.nakitavansno,Hesap!$A$2:$A$25,Hesap!$N$2:$N$25,0),0))</f>
        <v>0</v>
      </c>
      <c r="D3" s="7">
        <f>_xlfn.LET(_xlpm.nakitavansno,D$2,_xlpm.ay,$B3,IF((_xlpm.ay-_xlpm.nakitavansno&gt;=1)*(_xlpm.ay-_xlpm.nakitavansno&lt;=12),_xlfn.XLOOKUP(_xlpm.nakitavansno,Hesap!$A$2:$A$25,Hesap!$N$2:$N$25,0),0))</f>
        <v>0</v>
      </c>
      <c r="E3" s="7">
        <f>_xlfn.LET(_xlpm.nakitavansno,E$2,_xlpm.ay,$B3,IF((_xlpm.ay-_xlpm.nakitavansno&gt;=1)*(_xlpm.ay-_xlpm.nakitavansno&lt;=12),_xlfn.XLOOKUP(_xlpm.nakitavansno,Hesap!$A$2:$A$25,Hesap!$N$2:$N$25,0),0))</f>
        <v>0</v>
      </c>
      <c r="F3" s="7">
        <f>_xlfn.LET(_xlpm.nakitavansno,F$2,_xlpm.ay,$B3,IF((_xlpm.ay-_xlpm.nakitavansno&gt;=1)*(_xlpm.ay-_xlpm.nakitavansno&lt;=12),_xlfn.XLOOKUP(_xlpm.nakitavansno,Hesap!$A$2:$A$25,Hesap!$N$2:$N$25,0),0))</f>
        <v>0</v>
      </c>
      <c r="G3" s="7">
        <f>_xlfn.LET(_xlpm.nakitavansno,G$2,_xlpm.ay,$B3,IF((_xlpm.ay-_xlpm.nakitavansno&gt;=1)*(_xlpm.ay-_xlpm.nakitavansno&lt;=12),_xlfn.XLOOKUP(_xlpm.nakitavansno,Hesap!$A$2:$A$25,Hesap!$N$2:$N$25,0),0))</f>
        <v>0</v>
      </c>
      <c r="H3" s="7">
        <f>_xlfn.LET(_xlpm.nakitavansno,H$2,_xlpm.ay,$B3,IF((_xlpm.ay-_xlpm.nakitavansno&gt;=1)*(_xlpm.ay-_xlpm.nakitavansno&lt;=12),_xlfn.XLOOKUP(_xlpm.nakitavansno,Hesap!$A$2:$A$25,Hesap!$N$2:$N$25,0),0))</f>
        <v>0</v>
      </c>
      <c r="I3" s="7">
        <f>_xlfn.LET(_xlpm.nakitavansno,I$2,_xlpm.ay,$B3,IF((_xlpm.ay-_xlpm.nakitavansno&gt;=1)*(_xlpm.ay-_xlpm.nakitavansno&lt;=12),_xlfn.XLOOKUP(_xlpm.nakitavansno,Hesap!$A$2:$A$25,Hesap!$N$2:$N$25,0),0))</f>
        <v>0</v>
      </c>
      <c r="J3" s="7">
        <f>_xlfn.LET(_xlpm.nakitavansno,J$2,_xlpm.ay,$B3,IF((_xlpm.ay-_xlpm.nakitavansno&gt;=1)*(_xlpm.ay-_xlpm.nakitavansno&lt;=12),_xlfn.XLOOKUP(_xlpm.nakitavansno,Hesap!$A$2:$A$25,Hesap!$N$2:$N$25,0),0))</f>
        <v>0</v>
      </c>
      <c r="K3" s="7">
        <f>_xlfn.LET(_xlpm.nakitavansno,K$2,_xlpm.ay,$B3,IF((_xlpm.ay-_xlpm.nakitavansno&gt;=1)*(_xlpm.ay-_xlpm.nakitavansno&lt;=12),_xlfn.XLOOKUP(_xlpm.nakitavansno,Hesap!$A$2:$A$25,Hesap!$N$2:$N$25,0),0))</f>
        <v>0</v>
      </c>
      <c r="L3" s="7">
        <f>_xlfn.LET(_xlpm.nakitavansno,L$2,_xlpm.ay,$B3,IF((_xlpm.ay-_xlpm.nakitavansno&gt;=1)*(_xlpm.ay-_xlpm.nakitavansno&lt;=12),_xlfn.XLOOKUP(_xlpm.nakitavansno,Hesap!$A$2:$A$25,Hesap!$N$2:$N$25,0),0))</f>
        <v>0</v>
      </c>
      <c r="M3" s="7">
        <f>_xlfn.LET(_xlpm.nakitavansno,M$2,_xlpm.ay,$B3,IF((_xlpm.ay-_xlpm.nakitavansno&gt;=1)*(_xlpm.ay-_xlpm.nakitavansno&lt;=12),_xlfn.XLOOKUP(_xlpm.nakitavansno,Hesap!$A$2:$A$25,Hesap!$N$2:$N$25,0),0))</f>
        <v>0</v>
      </c>
      <c r="N3" s="7">
        <f>_xlfn.LET(_xlpm.nakitavansno,N$2,_xlpm.ay,$B3,IF((_xlpm.ay-_xlpm.nakitavansno&gt;=1)*(_xlpm.ay-_xlpm.nakitavansno&lt;=12),_xlfn.XLOOKUP(_xlpm.nakitavansno,Hesap!$A$2:$A$25,Hesap!$N$2:$N$25,0),0))</f>
        <v>0</v>
      </c>
      <c r="O3" s="7">
        <f>_xlfn.LET(_xlpm.nakitavansno,O$2,_xlpm.ay,$B3,IF((_xlpm.ay-_xlpm.nakitavansno&gt;=1)*(_xlpm.ay-_xlpm.nakitavansno&lt;=12),_xlfn.XLOOKUP(_xlpm.nakitavansno,Hesap!$A$2:$A$25,Hesap!$N$2:$N$25,0),0))</f>
        <v>0</v>
      </c>
      <c r="P3" s="7">
        <f>_xlfn.LET(_xlpm.nakitavansno,P$2,_xlpm.ay,$B3,IF((_xlpm.ay-_xlpm.nakitavansno&gt;=1)*(_xlpm.ay-_xlpm.nakitavansno&lt;=12),_xlfn.XLOOKUP(_xlpm.nakitavansno,Hesap!$A$2:$A$25,Hesap!$N$2:$N$25,0),0))</f>
        <v>0</v>
      </c>
      <c r="Q3" s="7">
        <f>_xlfn.LET(_xlpm.nakitavansno,Q$2,_xlpm.ay,$B3,IF((_xlpm.ay-_xlpm.nakitavansno&gt;=1)*(_xlpm.ay-_xlpm.nakitavansno&lt;=12),_xlfn.XLOOKUP(_xlpm.nakitavansno,Hesap!$A$2:$A$25,Hesap!$N$2:$N$25,0),0))</f>
        <v>0</v>
      </c>
      <c r="R3" s="7">
        <f>_xlfn.LET(_xlpm.nakitavansno,R$2,_xlpm.ay,$B3,IF((_xlpm.ay-_xlpm.nakitavansno&gt;=1)*(_xlpm.ay-_xlpm.nakitavansno&lt;=12),_xlfn.XLOOKUP(_xlpm.nakitavansno,Hesap!$A$2:$A$25,Hesap!$N$2:$N$25,0),0))</f>
        <v>0</v>
      </c>
      <c r="S3" s="7">
        <f>_xlfn.LET(_xlpm.nakitavansno,S$2,_xlpm.ay,$B3,IF((_xlpm.ay-_xlpm.nakitavansno&gt;=1)*(_xlpm.ay-_xlpm.nakitavansno&lt;=12),_xlfn.XLOOKUP(_xlpm.nakitavansno,Hesap!$A$2:$A$25,Hesap!$N$2:$N$25,0),0))</f>
        <v>0</v>
      </c>
      <c r="T3" s="7">
        <f>_xlfn.LET(_xlpm.nakitavansno,T$2,_xlpm.ay,$B3,IF((_xlpm.ay-_xlpm.nakitavansno&gt;=1)*(_xlpm.ay-_xlpm.nakitavansno&lt;=12),_xlfn.XLOOKUP(_xlpm.nakitavansno,Hesap!$A$2:$A$25,Hesap!$N$2:$N$25,0),0))</f>
        <v>0</v>
      </c>
      <c r="U3" s="7">
        <f>_xlfn.LET(_xlpm.nakitavansno,U$2,_xlpm.ay,$B3,IF((_xlpm.ay-_xlpm.nakitavansno&gt;=1)*(_xlpm.ay-_xlpm.nakitavansno&lt;=12),_xlfn.XLOOKUP(_xlpm.nakitavansno,Hesap!$A$2:$A$25,Hesap!$N$2:$N$25,0),0))</f>
        <v>0</v>
      </c>
      <c r="V3" s="7">
        <f>_xlfn.LET(_xlpm.nakitavansno,V$2,_xlpm.ay,$B3,IF((_xlpm.ay-_xlpm.nakitavansno&gt;=1)*(_xlpm.ay-_xlpm.nakitavansno&lt;=12),_xlfn.XLOOKUP(_xlpm.nakitavansno,Hesap!$A$2:$A$25,Hesap!$N$2:$N$25,0),0))</f>
        <v>0</v>
      </c>
      <c r="W3" s="7">
        <f>_xlfn.LET(_xlpm.nakitavansno,W$2,_xlpm.ay,$B3,IF((_xlpm.ay-_xlpm.nakitavansno&gt;=1)*(_xlpm.ay-_xlpm.nakitavansno&lt;=12),_xlfn.XLOOKUP(_xlpm.nakitavansno,Hesap!$A$2:$A$25,Hesap!$N$2:$N$25,0),0))</f>
        <v>0</v>
      </c>
      <c r="X3" s="7">
        <f>_xlfn.LET(_xlpm.nakitavansno,X$2,_xlpm.ay,$B3,IF((_xlpm.ay-_xlpm.nakitavansno&gt;=1)*(_xlpm.ay-_xlpm.nakitavansno&lt;=12),_xlfn.XLOOKUP(_xlpm.nakitavansno,Hesap!$A$2:$A$25,Hesap!$N$2:$N$25,0),0))</f>
        <v>0</v>
      </c>
      <c r="Y3" s="7">
        <f>_xlfn.LET(_xlpm.nakitavansno,Y$2,_xlpm.ay,$B3,IF((_xlpm.ay-_xlpm.nakitavansno&gt;=1)*(_xlpm.ay-_xlpm.nakitavansno&lt;=12),_xlfn.XLOOKUP(_xlpm.nakitavansno,Hesap!$A$2:$A$25,Hesap!$N$2:$N$25,0),0))</f>
        <v>0</v>
      </c>
      <c r="Z3" s="7">
        <f>_xlfn.LET(_xlpm.nakitavansno,Z$2,_xlpm.ay,$B3,IF((_xlpm.ay-_xlpm.nakitavansno&gt;=1)*(_xlpm.ay-_xlpm.nakitavansno&lt;=12),_xlfn.XLOOKUP(_xlpm.nakitavansno,Hesap!$A$2:$A$25,Hesap!$N$2:$N$25,0),0))</f>
        <v>0</v>
      </c>
      <c r="AA3" s="7">
        <f>SUM(C3:Z3)</f>
        <v>0</v>
      </c>
    </row>
    <row r="4" spans="1:27" x14ac:dyDescent="0.25">
      <c r="A4" s="30"/>
      <c r="B4" s="4">
        <v>2</v>
      </c>
      <c r="C4" s="7">
        <f>_xlfn.LET(_xlpm.nakitavansno,C$2,_xlpm.ay,$B4,IF((_xlpm.ay-_xlpm.nakitavansno&gt;=1)*(_xlpm.ay-_xlpm.nakitavansno&lt;=12),_xlfn.XLOOKUP(_xlpm.nakitavansno,Hesap!$A$2:$A$25,Hesap!$N$2:$N$25,0),0))</f>
        <v>980.54532896893977</v>
      </c>
      <c r="D4" s="7">
        <f>_xlfn.LET(_xlpm.nakitavansno,D$2,_xlpm.ay,$B4,IF((_xlpm.ay-_xlpm.nakitavansno&gt;=1)*(_xlpm.ay-_xlpm.nakitavansno&lt;=12),_xlfn.XLOOKUP(_xlpm.nakitavansno,Hesap!$A$2:$A$25,Hesap!$N$2:$N$25,0),0))</f>
        <v>0</v>
      </c>
      <c r="E4" s="7">
        <f>_xlfn.LET(_xlpm.nakitavansno,E$2,_xlpm.ay,$B4,IF((_xlpm.ay-_xlpm.nakitavansno&gt;=1)*(_xlpm.ay-_xlpm.nakitavansno&lt;=12),_xlfn.XLOOKUP(_xlpm.nakitavansno,Hesap!$A$2:$A$25,Hesap!$N$2:$N$25,0),0))</f>
        <v>0</v>
      </c>
      <c r="F4" s="7">
        <f>_xlfn.LET(_xlpm.nakitavansno,F$2,_xlpm.ay,$B4,IF((_xlpm.ay-_xlpm.nakitavansno&gt;=1)*(_xlpm.ay-_xlpm.nakitavansno&lt;=12),_xlfn.XLOOKUP(_xlpm.nakitavansno,Hesap!$A$2:$A$25,Hesap!$N$2:$N$25,0),0))</f>
        <v>0</v>
      </c>
      <c r="G4" s="7">
        <f>_xlfn.LET(_xlpm.nakitavansno,G$2,_xlpm.ay,$B4,IF((_xlpm.ay-_xlpm.nakitavansno&gt;=1)*(_xlpm.ay-_xlpm.nakitavansno&lt;=12),_xlfn.XLOOKUP(_xlpm.nakitavansno,Hesap!$A$2:$A$25,Hesap!$N$2:$N$25,0),0))</f>
        <v>0</v>
      </c>
      <c r="H4" s="7">
        <f>_xlfn.LET(_xlpm.nakitavansno,H$2,_xlpm.ay,$B4,IF((_xlpm.ay-_xlpm.nakitavansno&gt;=1)*(_xlpm.ay-_xlpm.nakitavansno&lt;=12),_xlfn.XLOOKUP(_xlpm.nakitavansno,Hesap!$A$2:$A$25,Hesap!$N$2:$N$25,0),0))</f>
        <v>0</v>
      </c>
      <c r="I4" s="7">
        <f>_xlfn.LET(_xlpm.nakitavansno,I$2,_xlpm.ay,$B4,IF((_xlpm.ay-_xlpm.nakitavansno&gt;=1)*(_xlpm.ay-_xlpm.nakitavansno&lt;=12),_xlfn.XLOOKUP(_xlpm.nakitavansno,Hesap!$A$2:$A$25,Hesap!$N$2:$N$25,0),0))</f>
        <v>0</v>
      </c>
      <c r="J4" s="7">
        <f>_xlfn.LET(_xlpm.nakitavansno,J$2,_xlpm.ay,$B4,IF((_xlpm.ay-_xlpm.nakitavansno&gt;=1)*(_xlpm.ay-_xlpm.nakitavansno&lt;=12),_xlfn.XLOOKUP(_xlpm.nakitavansno,Hesap!$A$2:$A$25,Hesap!$N$2:$N$25,0),0))</f>
        <v>0</v>
      </c>
      <c r="K4" s="7">
        <f>_xlfn.LET(_xlpm.nakitavansno,K$2,_xlpm.ay,$B4,IF((_xlpm.ay-_xlpm.nakitavansno&gt;=1)*(_xlpm.ay-_xlpm.nakitavansno&lt;=12),_xlfn.XLOOKUP(_xlpm.nakitavansno,Hesap!$A$2:$A$25,Hesap!$N$2:$N$25,0),0))</f>
        <v>0</v>
      </c>
      <c r="L4" s="7">
        <f>_xlfn.LET(_xlpm.nakitavansno,L$2,_xlpm.ay,$B4,IF((_xlpm.ay-_xlpm.nakitavansno&gt;=1)*(_xlpm.ay-_xlpm.nakitavansno&lt;=12),_xlfn.XLOOKUP(_xlpm.nakitavansno,Hesap!$A$2:$A$25,Hesap!$N$2:$N$25,0),0))</f>
        <v>0</v>
      </c>
      <c r="M4" s="7">
        <f>_xlfn.LET(_xlpm.nakitavansno,M$2,_xlpm.ay,$B4,IF((_xlpm.ay-_xlpm.nakitavansno&gt;=1)*(_xlpm.ay-_xlpm.nakitavansno&lt;=12),_xlfn.XLOOKUP(_xlpm.nakitavansno,Hesap!$A$2:$A$25,Hesap!$N$2:$N$25,0),0))</f>
        <v>0</v>
      </c>
      <c r="N4" s="7">
        <f>_xlfn.LET(_xlpm.nakitavansno,N$2,_xlpm.ay,$B4,IF((_xlpm.ay-_xlpm.nakitavansno&gt;=1)*(_xlpm.ay-_xlpm.nakitavansno&lt;=12),_xlfn.XLOOKUP(_xlpm.nakitavansno,Hesap!$A$2:$A$25,Hesap!$N$2:$N$25,0),0))</f>
        <v>0</v>
      </c>
      <c r="O4" s="7">
        <f>_xlfn.LET(_xlpm.nakitavansno,O$2,_xlpm.ay,$B4,IF((_xlpm.ay-_xlpm.nakitavansno&gt;=1)*(_xlpm.ay-_xlpm.nakitavansno&lt;=12),_xlfn.XLOOKUP(_xlpm.nakitavansno,Hesap!$A$2:$A$25,Hesap!$N$2:$N$25,0),0))</f>
        <v>0</v>
      </c>
      <c r="P4" s="7">
        <f>_xlfn.LET(_xlpm.nakitavansno,P$2,_xlpm.ay,$B4,IF((_xlpm.ay-_xlpm.nakitavansno&gt;=1)*(_xlpm.ay-_xlpm.nakitavansno&lt;=12),_xlfn.XLOOKUP(_xlpm.nakitavansno,Hesap!$A$2:$A$25,Hesap!$N$2:$N$25,0),0))</f>
        <v>0</v>
      </c>
      <c r="Q4" s="7">
        <f>_xlfn.LET(_xlpm.nakitavansno,Q$2,_xlpm.ay,$B4,IF((_xlpm.ay-_xlpm.nakitavansno&gt;=1)*(_xlpm.ay-_xlpm.nakitavansno&lt;=12),_xlfn.XLOOKUP(_xlpm.nakitavansno,Hesap!$A$2:$A$25,Hesap!$N$2:$N$25,0),0))</f>
        <v>0</v>
      </c>
      <c r="R4" s="7">
        <f>_xlfn.LET(_xlpm.nakitavansno,R$2,_xlpm.ay,$B4,IF((_xlpm.ay-_xlpm.nakitavansno&gt;=1)*(_xlpm.ay-_xlpm.nakitavansno&lt;=12),_xlfn.XLOOKUP(_xlpm.nakitavansno,Hesap!$A$2:$A$25,Hesap!$N$2:$N$25,0),0))</f>
        <v>0</v>
      </c>
      <c r="S4" s="7">
        <f>_xlfn.LET(_xlpm.nakitavansno,S$2,_xlpm.ay,$B4,IF((_xlpm.ay-_xlpm.nakitavansno&gt;=1)*(_xlpm.ay-_xlpm.nakitavansno&lt;=12),_xlfn.XLOOKUP(_xlpm.nakitavansno,Hesap!$A$2:$A$25,Hesap!$N$2:$N$25,0),0))</f>
        <v>0</v>
      </c>
      <c r="T4" s="7">
        <f>_xlfn.LET(_xlpm.nakitavansno,T$2,_xlpm.ay,$B4,IF((_xlpm.ay-_xlpm.nakitavansno&gt;=1)*(_xlpm.ay-_xlpm.nakitavansno&lt;=12),_xlfn.XLOOKUP(_xlpm.nakitavansno,Hesap!$A$2:$A$25,Hesap!$N$2:$N$25,0),0))</f>
        <v>0</v>
      </c>
      <c r="U4" s="7">
        <f>_xlfn.LET(_xlpm.nakitavansno,U$2,_xlpm.ay,$B4,IF((_xlpm.ay-_xlpm.nakitavansno&gt;=1)*(_xlpm.ay-_xlpm.nakitavansno&lt;=12),_xlfn.XLOOKUP(_xlpm.nakitavansno,Hesap!$A$2:$A$25,Hesap!$N$2:$N$25,0),0))</f>
        <v>0</v>
      </c>
      <c r="V4" s="7">
        <f>_xlfn.LET(_xlpm.nakitavansno,V$2,_xlpm.ay,$B4,IF((_xlpm.ay-_xlpm.nakitavansno&gt;=1)*(_xlpm.ay-_xlpm.nakitavansno&lt;=12),_xlfn.XLOOKUP(_xlpm.nakitavansno,Hesap!$A$2:$A$25,Hesap!$N$2:$N$25,0),0))</f>
        <v>0</v>
      </c>
      <c r="W4" s="7">
        <f>_xlfn.LET(_xlpm.nakitavansno,W$2,_xlpm.ay,$B4,IF((_xlpm.ay-_xlpm.nakitavansno&gt;=1)*(_xlpm.ay-_xlpm.nakitavansno&lt;=12),_xlfn.XLOOKUP(_xlpm.nakitavansno,Hesap!$A$2:$A$25,Hesap!$N$2:$N$25,0),0))</f>
        <v>0</v>
      </c>
      <c r="X4" s="7">
        <f>_xlfn.LET(_xlpm.nakitavansno,X$2,_xlpm.ay,$B4,IF((_xlpm.ay-_xlpm.nakitavansno&gt;=1)*(_xlpm.ay-_xlpm.nakitavansno&lt;=12),_xlfn.XLOOKUP(_xlpm.nakitavansno,Hesap!$A$2:$A$25,Hesap!$N$2:$N$25,0),0))</f>
        <v>0</v>
      </c>
      <c r="Y4" s="7">
        <f>_xlfn.LET(_xlpm.nakitavansno,Y$2,_xlpm.ay,$B4,IF((_xlpm.ay-_xlpm.nakitavansno&gt;=1)*(_xlpm.ay-_xlpm.nakitavansno&lt;=12),_xlfn.XLOOKUP(_xlpm.nakitavansno,Hesap!$A$2:$A$25,Hesap!$N$2:$N$25,0),0))</f>
        <v>0</v>
      </c>
      <c r="Z4" s="7">
        <f>_xlfn.LET(_xlpm.nakitavansno,Z$2,_xlpm.ay,$B4,IF((_xlpm.ay-_xlpm.nakitavansno&gt;=1)*(_xlpm.ay-_xlpm.nakitavansno&lt;=12),_xlfn.XLOOKUP(_xlpm.nakitavansno,Hesap!$A$2:$A$25,Hesap!$N$2:$N$25,0),0))</f>
        <v>0</v>
      </c>
      <c r="AA4" s="7">
        <f t="shared" ref="AA4:AA26" si="0">SUM(C4:Z4)</f>
        <v>980.54532896893977</v>
      </c>
    </row>
    <row r="5" spans="1:27" x14ac:dyDescent="0.25">
      <c r="A5" s="30"/>
      <c r="B5" s="4">
        <v>3</v>
      </c>
      <c r="C5" s="7">
        <f>_xlfn.LET(_xlpm.nakitavansno,C$2,_xlpm.ay,$B5,IF((_xlpm.ay-_xlpm.nakitavansno&gt;=1)*(_xlpm.ay-_xlpm.nakitavansno&lt;=12),_xlfn.XLOOKUP(_xlpm.nakitavansno,Hesap!$A$2:$A$25,Hesap!$N$2:$N$25,0),0))</f>
        <v>980.54532896893977</v>
      </c>
      <c r="D5" s="7">
        <f>_xlfn.LET(_xlpm.nakitavansno,D$2,_xlpm.ay,$B5,IF((_xlpm.ay-_xlpm.nakitavansno&gt;=1)*(_xlpm.ay-_xlpm.nakitavansno&lt;=12),_xlfn.XLOOKUP(_xlpm.nakitavansno,Hesap!$A$2:$A$25,Hesap!$N$2:$N$25,0),0))</f>
        <v>1678.033957453209</v>
      </c>
      <c r="E5" s="7">
        <f>_xlfn.LET(_xlpm.nakitavansno,E$2,_xlpm.ay,$B5,IF((_xlpm.ay-_xlpm.nakitavansno&gt;=1)*(_xlpm.ay-_xlpm.nakitavansno&lt;=12),_xlfn.XLOOKUP(_xlpm.nakitavansno,Hesap!$A$2:$A$25,Hesap!$N$2:$N$25,0),0))</f>
        <v>0</v>
      </c>
      <c r="F5" s="7">
        <f>_xlfn.LET(_xlpm.nakitavansno,F$2,_xlpm.ay,$B5,IF((_xlpm.ay-_xlpm.nakitavansno&gt;=1)*(_xlpm.ay-_xlpm.nakitavansno&lt;=12),_xlfn.XLOOKUP(_xlpm.nakitavansno,Hesap!$A$2:$A$25,Hesap!$N$2:$N$25,0),0))</f>
        <v>0</v>
      </c>
      <c r="G5" s="7">
        <f>_xlfn.LET(_xlpm.nakitavansno,G$2,_xlpm.ay,$B5,IF((_xlpm.ay-_xlpm.nakitavansno&gt;=1)*(_xlpm.ay-_xlpm.nakitavansno&lt;=12),_xlfn.XLOOKUP(_xlpm.nakitavansno,Hesap!$A$2:$A$25,Hesap!$N$2:$N$25,0),0))</f>
        <v>0</v>
      </c>
      <c r="H5" s="7">
        <f>_xlfn.LET(_xlpm.nakitavansno,H$2,_xlpm.ay,$B5,IF((_xlpm.ay-_xlpm.nakitavansno&gt;=1)*(_xlpm.ay-_xlpm.nakitavansno&lt;=12),_xlfn.XLOOKUP(_xlpm.nakitavansno,Hesap!$A$2:$A$25,Hesap!$N$2:$N$25,0),0))</f>
        <v>0</v>
      </c>
      <c r="I5" s="7">
        <f>_xlfn.LET(_xlpm.nakitavansno,I$2,_xlpm.ay,$B5,IF((_xlpm.ay-_xlpm.nakitavansno&gt;=1)*(_xlpm.ay-_xlpm.nakitavansno&lt;=12),_xlfn.XLOOKUP(_xlpm.nakitavansno,Hesap!$A$2:$A$25,Hesap!$N$2:$N$25,0),0))</f>
        <v>0</v>
      </c>
      <c r="J5" s="7">
        <f>_xlfn.LET(_xlpm.nakitavansno,J$2,_xlpm.ay,$B5,IF((_xlpm.ay-_xlpm.nakitavansno&gt;=1)*(_xlpm.ay-_xlpm.nakitavansno&lt;=12),_xlfn.XLOOKUP(_xlpm.nakitavansno,Hesap!$A$2:$A$25,Hesap!$N$2:$N$25,0),0))</f>
        <v>0</v>
      </c>
      <c r="K5" s="7">
        <f>_xlfn.LET(_xlpm.nakitavansno,K$2,_xlpm.ay,$B5,IF((_xlpm.ay-_xlpm.nakitavansno&gt;=1)*(_xlpm.ay-_xlpm.nakitavansno&lt;=12),_xlfn.XLOOKUP(_xlpm.nakitavansno,Hesap!$A$2:$A$25,Hesap!$N$2:$N$25,0),0))</f>
        <v>0</v>
      </c>
      <c r="L5" s="7">
        <f>_xlfn.LET(_xlpm.nakitavansno,L$2,_xlpm.ay,$B5,IF((_xlpm.ay-_xlpm.nakitavansno&gt;=1)*(_xlpm.ay-_xlpm.nakitavansno&lt;=12),_xlfn.XLOOKUP(_xlpm.nakitavansno,Hesap!$A$2:$A$25,Hesap!$N$2:$N$25,0),0))</f>
        <v>0</v>
      </c>
      <c r="M5" s="7">
        <f>_xlfn.LET(_xlpm.nakitavansno,M$2,_xlpm.ay,$B5,IF((_xlpm.ay-_xlpm.nakitavansno&gt;=1)*(_xlpm.ay-_xlpm.nakitavansno&lt;=12),_xlfn.XLOOKUP(_xlpm.nakitavansno,Hesap!$A$2:$A$25,Hesap!$N$2:$N$25,0),0))</f>
        <v>0</v>
      </c>
      <c r="N5" s="7">
        <f>_xlfn.LET(_xlpm.nakitavansno,N$2,_xlpm.ay,$B5,IF((_xlpm.ay-_xlpm.nakitavansno&gt;=1)*(_xlpm.ay-_xlpm.nakitavansno&lt;=12),_xlfn.XLOOKUP(_xlpm.nakitavansno,Hesap!$A$2:$A$25,Hesap!$N$2:$N$25,0),0))</f>
        <v>0</v>
      </c>
      <c r="O5" s="7">
        <f>_xlfn.LET(_xlpm.nakitavansno,O$2,_xlpm.ay,$B5,IF((_xlpm.ay-_xlpm.nakitavansno&gt;=1)*(_xlpm.ay-_xlpm.nakitavansno&lt;=12),_xlfn.XLOOKUP(_xlpm.nakitavansno,Hesap!$A$2:$A$25,Hesap!$N$2:$N$25,0),0))</f>
        <v>0</v>
      </c>
      <c r="P5" s="7">
        <f>_xlfn.LET(_xlpm.nakitavansno,P$2,_xlpm.ay,$B5,IF((_xlpm.ay-_xlpm.nakitavansno&gt;=1)*(_xlpm.ay-_xlpm.nakitavansno&lt;=12),_xlfn.XLOOKUP(_xlpm.nakitavansno,Hesap!$A$2:$A$25,Hesap!$N$2:$N$25,0),0))</f>
        <v>0</v>
      </c>
      <c r="Q5" s="7">
        <f>_xlfn.LET(_xlpm.nakitavansno,Q$2,_xlpm.ay,$B5,IF((_xlpm.ay-_xlpm.nakitavansno&gt;=1)*(_xlpm.ay-_xlpm.nakitavansno&lt;=12),_xlfn.XLOOKUP(_xlpm.nakitavansno,Hesap!$A$2:$A$25,Hesap!$N$2:$N$25,0),0))</f>
        <v>0</v>
      </c>
      <c r="R5" s="7">
        <f>_xlfn.LET(_xlpm.nakitavansno,R$2,_xlpm.ay,$B5,IF((_xlpm.ay-_xlpm.nakitavansno&gt;=1)*(_xlpm.ay-_xlpm.nakitavansno&lt;=12),_xlfn.XLOOKUP(_xlpm.nakitavansno,Hesap!$A$2:$A$25,Hesap!$N$2:$N$25,0),0))</f>
        <v>0</v>
      </c>
      <c r="S5" s="7">
        <f>_xlfn.LET(_xlpm.nakitavansno,S$2,_xlpm.ay,$B5,IF((_xlpm.ay-_xlpm.nakitavansno&gt;=1)*(_xlpm.ay-_xlpm.nakitavansno&lt;=12),_xlfn.XLOOKUP(_xlpm.nakitavansno,Hesap!$A$2:$A$25,Hesap!$N$2:$N$25,0),0))</f>
        <v>0</v>
      </c>
      <c r="T5" s="7">
        <f>_xlfn.LET(_xlpm.nakitavansno,T$2,_xlpm.ay,$B5,IF((_xlpm.ay-_xlpm.nakitavansno&gt;=1)*(_xlpm.ay-_xlpm.nakitavansno&lt;=12),_xlfn.XLOOKUP(_xlpm.nakitavansno,Hesap!$A$2:$A$25,Hesap!$N$2:$N$25,0),0))</f>
        <v>0</v>
      </c>
      <c r="U5" s="7">
        <f>_xlfn.LET(_xlpm.nakitavansno,U$2,_xlpm.ay,$B5,IF((_xlpm.ay-_xlpm.nakitavansno&gt;=1)*(_xlpm.ay-_xlpm.nakitavansno&lt;=12),_xlfn.XLOOKUP(_xlpm.nakitavansno,Hesap!$A$2:$A$25,Hesap!$N$2:$N$25,0),0))</f>
        <v>0</v>
      </c>
      <c r="V5" s="7">
        <f>_xlfn.LET(_xlpm.nakitavansno,V$2,_xlpm.ay,$B5,IF((_xlpm.ay-_xlpm.nakitavansno&gt;=1)*(_xlpm.ay-_xlpm.nakitavansno&lt;=12),_xlfn.XLOOKUP(_xlpm.nakitavansno,Hesap!$A$2:$A$25,Hesap!$N$2:$N$25,0),0))</f>
        <v>0</v>
      </c>
      <c r="W5" s="7">
        <f>_xlfn.LET(_xlpm.nakitavansno,W$2,_xlpm.ay,$B5,IF((_xlpm.ay-_xlpm.nakitavansno&gt;=1)*(_xlpm.ay-_xlpm.nakitavansno&lt;=12),_xlfn.XLOOKUP(_xlpm.nakitavansno,Hesap!$A$2:$A$25,Hesap!$N$2:$N$25,0),0))</f>
        <v>0</v>
      </c>
      <c r="X5" s="7">
        <f>_xlfn.LET(_xlpm.nakitavansno,X$2,_xlpm.ay,$B5,IF((_xlpm.ay-_xlpm.nakitavansno&gt;=1)*(_xlpm.ay-_xlpm.nakitavansno&lt;=12),_xlfn.XLOOKUP(_xlpm.nakitavansno,Hesap!$A$2:$A$25,Hesap!$N$2:$N$25,0),0))</f>
        <v>0</v>
      </c>
      <c r="Y5" s="7">
        <f>_xlfn.LET(_xlpm.nakitavansno,Y$2,_xlpm.ay,$B5,IF((_xlpm.ay-_xlpm.nakitavansno&gt;=1)*(_xlpm.ay-_xlpm.nakitavansno&lt;=12),_xlfn.XLOOKUP(_xlpm.nakitavansno,Hesap!$A$2:$A$25,Hesap!$N$2:$N$25,0),0))</f>
        <v>0</v>
      </c>
      <c r="Z5" s="7">
        <f>_xlfn.LET(_xlpm.nakitavansno,Z$2,_xlpm.ay,$B5,IF((_xlpm.ay-_xlpm.nakitavansno&gt;=1)*(_xlpm.ay-_xlpm.nakitavansno&lt;=12),_xlfn.XLOOKUP(_xlpm.nakitavansno,Hesap!$A$2:$A$25,Hesap!$N$2:$N$25,0),0))</f>
        <v>0</v>
      </c>
      <c r="AA5" s="7">
        <f t="shared" si="0"/>
        <v>2658.5792864221489</v>
      </c>
    </row>
    <row r="6" spans="1:27" x14ac:dyDescent="0.25">
      <c r="A6" s="30"/>
      <c r="B6" s="4">
        <v>4</v>
      </c>
      <c r="C6" s="7">
        <f>_xlfn.LET(_xlpm.nakitavansno,C$2,_xlpm.ay,$B6,IF((_xlpm.ay-_xlpm.nakitavansno&gt;=1)*(_xlpm.ay-_xlpm.nakitavansno&lt;=12),_xlfn.XLOOKUP(_xlpm.nakitavansno,Hesap!$A$2:$A$25,Hesap!$N$2:$N$25,0),0))</f>
        <v>980.54532896893977</v>
      </c>
      <c r="D6" s="7">
        <f>_xlfn.LET(_xlpm.nakitavansno,D$2,_xlpm.ay,$B6,IF((_xlpm.ay-_xlpm.nakitavansno&gt;=1)*(_xlpm.ay-_xlpm.nakitavansno&lt;=12),_xlfn.XLOOKUP(_xlpm.nakitavansno,Hesap!$A$2:$A$25,Hesap!$N$2:$N$25,0),0))</f>
        <v>1678.033957453209</v>
      </c>
      <c r="E6" s="7">
        <f>_xlfn.LET(_xlpm.nakitavansno,E$2,_xlpm.ay,$B6,IF((_xlpm.ay-_xlpm.nakitavansno&gt;=1)*(_xlpm.ay-_xlpm.nakitavansno&lt;=12),_xlfn.XLOOKUP(_xlpm.nakitavansno,Hesap!$A$2:$A$25,Hesap!$N$2:$N$25,0),0))</f>
        <v>2243.1747452359923</v>
      </c>
      <c r="F6" s="7">
        <f>_xlfn.LET(_xlpm.nakitavansno,F$2,_xlpm.ay,$B6,IF((_xlpm.ay-_xlpm.nakitavansno&gt;=1)*(_xlpm.ay-_xlpm.nakitavansno&lt;=12),_xlfn.XLOOKUP(_xlpm.nakitavansno,Hesap!$A$2:$A$25,Hesap!$N$2:$N$25,0),0))</f>
        <v>0</v>
      </c>
      <c r="G6" s="7">
        <f>_xlfn.LET(_xlpm.nakitavansno,G$2,_xlpm.ay,$B6,IF((_xlpm.ay-_xlpm.nakitavansno&gt;=1)*(_xlpm.ay-_xlpm.nakitavansno&lt;=12),_xlfn.XLOOKUP(_xlpm.nakitavansno,Hesap!$A$2:$A$25,Hesap!$N$2:$N$25,0),0))</f>
        <v>0</v>
      </c>
      <c r="H6" s="7">
        <f>_xlfn.LET(_xlpm.nakitavansno,H$2,_xlpm.ay,$B6,IF((_xlpm.ay-_xlpm.nakitavansno&gt;=1)*(_xlpm.ay-_xlpm.nakitavansno&lt;=12),_xlfn.XLOOKUP(_xlpm.nakitavansno,Hesap!$A$2:$A$25,Hesap!$N$2:$N$25,0),0))</f>
        <v>0</v>
      </c>
      <c r="I6" s="7">
        <f>_xlfn.LET(_xlpm.nakitavansno,I$2,_xlpm.ay,$B6,IF((_xlpm.ay-_xlpm.nakitavansno&gt;=1)*(_xlpm.ay-_xlpm.nakitavansno&lt;=12),_xlfn.XLOOKUP(_xlpm.nakitavansno,Hesap!$A$2:$A$25,Hesap!$N$2:$N$25,0),0))</f>
        <v>0</v>
      </c>
      <c r="J6" s="7">
        <f>_xlfn.LET(_xlpm.nakitavansno,J$2,_xlpm.ay,$B6,IF((_xlpm.ay-_xlpm.nakitavansno&gt;=1)*(_xlpm.ay-_xlpm.nakitavansno&lt;=12),_xlfn.XLOOKUP(_xlpm.nakitavansno,Hesap!$A$2:$A$25,Hesap!$N$2:$N$25,0),0))</f>
        <v>0</v>
      </c>
      <c r="K6" s="7">
        <f>_xlfn.LET(_xlpm.nakitavansno,K$2,_xlpm.ay,$B6,IF((_xlpm.ay-_xlpm.nakitavansno&gt;=1)*(_xlpm.ay-_xlpm.nakitavansno&lt;=12),_xlfn.XLOOKUP(_xlpm.nakitavansno,Hesap!$A$2:$A$25,Hesap!$N$2:$N$25,0),0))</f>
        <v>0</v>
      </c>
      <c r="L6" s="7">
        <f>_xlfn.LET(_xlpm.nakitavansno,L$2,_xlpm.ay,$B6,IF((_xlpm.ay-_xlpm.nakitavansno&gt;=1)*(_xlpm.ay-_xlpm.nakitavansno&lt;=12),_xlfn.XLOOKUP(_xlpm.nakitavansno,Hesap!$A$2:$A$25,Hesap!$N$2:$N$25,0),0))</f>
        <v>0</v>
      </c>
      <c r="M6" s="7">
        <f>_xlfn.LET(_xlpm.nakitavansno,M$2,_xlpm.ay,$B6,IF((_xlpm.ay-_xlpm.nakitavansno&gt;=1)*(_xlpm.ay-_xlpm.nakitavansno&lt;=12),_xlfn.XLOOKUP(_xlpm.nakitavansno,Hesap!$A$2:$A$25,Hesap!$N$2:$N$25,0),0))</f>
        <v>0</v>
      </c>
      <c r="N6" s="7">
        <f>_xlfn.LET(_xlpm.nakitavansno,N$2,_xlpm.ay,$B6,IF((_xlpm.ay-_xlpm.nakitavansno&gt;=1)*(_xlpm.ay-_xlpm.nakitavansno&lt;=12),_xlfn.XLOOKUP(_xlpm.nakitavansno,Hesap!$A$2:$A$25,Hesap!$N$2:$N$25,0),0))</f>
        <v>0</v>
      </c>
      <c r="O6" s="7">
        <f>_xlfn.LET(_xlpm.nakitavansno,O$2,_xlpm.ay,$B6,IF((_xlpm.ay-_xlpm.nakitavansno&gt;=1)*(_xlpm.ay-_xlpm.nakitavansno&lt;=12),_xlfn.XLOOKUP(_xlpm.nakitavansno,Hesap!$A$2:$A$25,Hesap!$N$2:$N$25,0),0))</f>
        <v>0</v>
      </c>
      <c r="P6" s="7">
        <f>_xlfn.LET(_xlpm.nakitavansno,P$2,_xlpm.ay,$B6,IF((_xlpm.ay-_xlpm.nakitavansno&gt;=1)*(_xlpm.ay-_xlpm.nakitavansno&lt;=12),_xlfn.XLOOKUP(_xlpm.nakitavansno,Hesap!$A$2:$A$25,Hesap!$N$2:$N$25,0),0))</f>
        <v>0</v>
      </c>
      <c r="Q6" s="7">
        <f>_xlfn.LET(_xlpm.nakitavansno,Q$2,_xlpm.ay,$B6,IF((_xlpm.ay-_xlpm.nakitavansno&gt;=1)*(_xlpm.ay-_xlpm.nakitavansno&lt;=12),_xlfn.XLOOKUP(_xlpm.nakitavansno,Hesap!$A$2:$A$25,Hesap!$N$2:$N$25,0),0))</f>
        <v>0</v>
      </c>
      <c r="R6" s="7">
        <f>_xlfn.LET(_xlpm.nakitavansno,R$2,_xlpm.ay,$B6,IF((_xlpm.ay-_xlpm.nakitavansno&gt;=1)*(_xlpm.ay-_xlpm.nakitavansno&lt;=12),_xlfn.XLOOKUP(_xlpm.nakitavansno,Hesap!$A$2:$A$25,Hesap!$N$2:$N$25,0),0))</f>
        <v>0</v>
      </c>
      <c r="S6" s="7">
        <f>_xlfn.LET(_xlpm.nakitavansno,S$2,_xlpm.ay,$B6,IF((_xlpm.ay-_xlpm.nakitavansno&gt;=1)*(_xlpm.ay-_xlpm.nakitavansno&lt;=12),_xlfn.XLOOKUP(_xlpm.nakitavansno,Hesap!$A$2:$A$25,Hesap!$N$2:$N$25,0),0))</f>
        <v>0</v>
      </c>
      <c r="T6" s="7">
        <f>_xlfn.LET(_xlpm.nakitavansno,T$2,_xlpm.ay,$B6,IF((_xlpm.ay-_xlpm.nakitavansno&gt;=1)*(_xlpm.ay-_xlpm.nakitavansno&lt;=12),_xlfn.XLOOKUP(_xlpm.nakitavansno,Hesap!$A$2:$A$25,Hesap!$N$2:$N$25,0),0))</f>
        <v>0</v>
      </c>
      <c r="U6" s="7">
        <f>_xlfn.LET(_xlpm.nakitavansno,U$2,_xlpm.ay,$B6,IF((_xlpm.ay-_xlpm.nakitavansno&gt;=1)*(_xlpm.ay-_xlpm.nakitavansno&lt;=12),_xlfn.XLOOKUP(_xlpm.nakitavansno,Hesap!$A$2:$A$25,Hesap!$N$2:$N$25,0),0))</f>
        <v>0</v>
      </c>
      <c r="V6" s="7">
        <f>_xlfn.LET(_xlpm.nakitavansno,V$2,_xlpm.ay,$B6,IF((_xlpm.ay-_xlpm.nakitavansno&gt;=1)*(_xlpm.ay-_xlpm.nakitavansno&lt;=12),_xlfn.XLOOKUP(_xlpm.nakitavansno,Hesap!$A$2:$A$25,Hesap!$N$2:$N$25,0),0))</f>
        <v>0</v>
      </c>
      <c r="W6" s="7">
        <f>_xlfn.LET(_xlpm.nakitavansno,W$2,_xlpm.ay,$B6,IF((_xlpm.ay-_xlpm.nakitavansno&gt;=1)*(_xlpm.ay-_xlpm.nakitavansno&lt;=12),_xlfn.XLOOKUP(_xlpm.nakitavansno,Hesap!$A$2:$A$25,Hesap!$N$2:$N$25,0),0))</f>
        <v>0</v>
      </c>
      <c r="X6" s="7">
        <f>_xlfn.LET(_xlpm.nakitavansno,X$2,_xlpm.ay,$B6,IF((_xlpm.ay-_xlpm.nakitavansno&gt;=1)*(_xlpm.ay-_xlpm.nakitavansno&lt;=12),_xlfn.XLOOKUP(_xlpm.nakitavansno,Hesap!$A$2:$A$25,Hesap!$N$2:$N$25,0),0))</f>
        <v>0</v>
      </c>
      <c r="Y6" s="7">
        <f>_xlfn.LET(_xlpm.nakitavansno,Y$2,_xlpm.ay,$B6,IF((_xlpm.ay-_xlpm.nakitavansno&gt;=1)*(_xlpm.ay-_xlpm.nakitavansno&lt;=12),_xlfn.XLOOKUP(_xlpm.nakitavansno,Hesap!$A$2:$A$25,Hesap!$N$2:$N$25,0),0))</f>
        <v>0</v>
      </c>
      <c r="Z6" s="7">
        <f>_xlfn.LET(_xlpm.nakitavansno,Z$2,_xlpm.ay,$B6,IF((_xlpm.ay-_xlpm.nakitavansno&gt;=1)*(_xlpm.ay-_xlpm.nakitavansno&lt;=12),_xlfn.XLOOKUP(_xlpm.nakitavansno,Hesap!$A$2:$A$25,Hesap!$N$2:$N$25,0),0))</f>
        <v>0</v>
      </c>
      <c r="AA6" s="7">
        <f t="shared" si="0"/>
        <v>4901.7540316581417</v>
      </c>
    </row>
    <row r="7" spans="1:27" x14ac:dyDescent="0.25">
      <c r="A7" s="30"/>
      <c r="B7" s="4">
        <v>5</v>
      </c>
      <c r="C7" s="7">
        <f>_xlfn.LET(_xlpm.nakitavansno,C$2,_xlpm.ay,$B7,IF((_xlpm.ay-_xlpm.nakitavansno&gt;=1)*(_xlpm.ay-_xlpm.nakitavansno&lt;=12),_xlfn.XLOOKUP(_xlpm.nakitavansno,Hesap!$A$2:$A$25,Hesap!$N$2:$N$25,0),0))</f>
        <v>980.54532896893977</v>
      </c>
      <c r="D7" s="7">
        <f>_xlfn.LET(_xlpm.nakitavansno,D$2,_xlpm.ay,$B7,IF((_xlpm.ay-_xlpm.nakitavansno&gt;=1)*(_xlpm.ay-_xlpm.nakitavansno&lt;=12),_xlfn.XLOOKUP(_xlpm.nakitavansno,Hesap!$A$2:$A$25,Hesap!$N$2:$N$25,0),0))</f>
        <v>1678.033957453209</v>
      </c>
      <c r="E7" s="7">
        <f>_xlfn.LET(_xlpm.nakitavansno,E$2,_xlpm.ay,$B7,IF((_xlpm.ay-_xlpm.nakitavansno&gt;=1)*(_xlpm.ay-_xlpm.nakitavansno&lt;=12),_xlfn.XLOOKUP(_xlpm.nakitavansno,Hesap!$A$2:$A$25,Hesap!$N$2:$N$25,0),0))</f>
        <v>2243.1747452359923</v>
      </c>
      <c r="F7" s="7">
        <f>_xlfn.LET(_xlpm.nakitavansno,F$2,_xlpm.ay,$B7,IF((_xlpm.ay-_xlpm.nakitavansno&gt;=1)*(_xlpm.ay-_xlpm.nakitavansno&lt;=12),_xlfn.XLOOKUP(_xlpm.nakitavansno,Hesap!$A$2:$A$25,Hesap!$N$2:$N$25,0),0))</f>
        <v>2747.7338243966401</v>
      </c>
      <c r="G7" s="7">
        <f>_xlfn.LET(_xlpm.nakitavansno,G$2,_xlpm.ay,$B7,IF((_xlpm.ay-_xlpm.nakitavansno&gt;=1)*(_xlpm.ay-_xlpm.nakitavansno&lt;=12),_xlfn.XLOOKUP(_xlpm.nakitavansno,Hesap!$A$2:$A$25,Hesap!$N$2:$N$25,0),0))</f>
        <v>0</v>
      </c>
      <c r="H7" s="7">
        <f>_xlfn.LET(_xlpm.nakitavansno,H$2,_xlpm.ay,$B7,IF((_xlpm.ay-_xlpm.nakitavansno&gt;=1)*(_xlpm.ay-_xlpm.nakitavansno&lt;=12),_xlfn.XLOOKUP(_xlpm.nakitavansno,Hesap!$A$2:$A$25,Hesap!$N$2:$N$25,0),0))</f>
        <v>0</v>
      </c>
      <c r="I7" s="7">
        <f>_xlfn.LET(_xlpm.nakitavansno,I$2,_xlpm.ay,$B7,IF((_xlpm.ay-_xlpm.nakitavansno&gt;=1)*(_xlpm.ay-_xlpm.nakitavansno&lt;=12),_xlfn.XLOOKUP(_xlpm.nakitavansno,Hesap!$A$2:$A$25,Hesap!$N$2:$N$25,0),0))</f>
        <v>0</v>
      </c>
      <c r="J7" s="7">
        <f>_xlfn.LET(_xlpm.nakitavansno,J$2,_xlpm.ay,$B7,IF((_xlpm.ay-_xlpm.nakitavansno&gt;=1)*(_xlpm.ay-_xlpm.nakitavansno&lt;=12),_xlfn.XLOOKUP(_xlpm.nakitavansno,Hesap!$A$2:$A$25,Hesap!$N$2:$N$25,0),0))</f>
        <v>0</v>
      </c>
      <c r="K7" s="7">
        <f>_xlfn.LET(_xlpm.nakitavansno,K$2,_xlpm.ay,$B7,IF((_xlpm.ay-_xlpm.nakitavansno&gt;=1)*(_xlpm.ay-_xlpm.nakitavansno&lt;=12),_xlfn.XLOOKUP(_xlpm.nakitavansno,Hesap!$A$2:$A$25,Hesap!$N$2:$N$25,0),0))</f>
        <v>0</v>
      </c>
      <c r="L7" s="7">
        <f>_xlfn.LET(_xlpm.nakitavansno,L$2,_xlpm.ay,$B7,IF((_xlpm.ay-_xlpm.nakitavansno&gt;=1)*(_xlpm.ay-_xlpm.nakitavansno&lt;=12),_xlfn.XLOOKUP(_xlpm.nakitavansno,Hesap!$A$2:$A$25,Hesap!$N$2:$N$25,0),0))</f>
        <v>0</v>
      </c>
      <c r="M7" s="7">
        <f>_xlfn.LET(_xlpm.nakitavansno,M$2,_xlpm.ay,$B7,IF((_xlpm.ay-_xlpm.nakitavansno&gt;=1)*(_xlpm.ay-_xlpm.nakitavansno&lt;=12),_xlfn.XLOOKUP(_xlpm.nakitavansno,Hesap!$A$2:$A$25,Hesap!$N$2:$N$25,0),0))</f>
        <v>0</v>
      </c>
      <c r="N7" s="7">
        <f>_xlfn.LET(_xlpm.nakitavansno,N$2,_xlpm.ay,$B7,IF((_xlpm.ay-_xlpm.nakitavansno&gt;=1)*(_xlpm.ay-_xlpm.nakitavansno&lt;=12),_xlfn.XLOOKUP(_xlpm.nakitavansno,Hesap!$A$2:$A$25,Hesap!$N$2:$N$25,0),0))</f>
        <v>0</v>
      </c>
      <c r="O7" s="7">
        <f>_xlfn.LET(_xlpm.nakitavansno,O$2,_xlpm.ay,$B7,IF((_xlpm.ay-_xlpm.nakitavansno&gt;=1)*(_xlpm.ay-_xlpm.nakitavansno&lt;=12),_xlfn.XLOOKUP(_xlpm.nakitavansno,Hesap!$A$2:$A$25,Hesap!$N$2:$N$25,0),0))</f>
        <v>0</v>
      </c>
      <c r="P7" s="7">
        <f>_xlfn.LET(_xlpm.nakitavansno,P$2,_xlpm.ay,$B7,IF((_xlpm.ay-_xlpm.nakitavansno&gt;=1)*(_xlpm.ay-_xlpm.nakitavansno&lt;=12),_xlfn.XLOOKUP(_xlpm.nakitavansno,Hesap!$A$2:$A$25,Hesap!$N$2:$N$25,0),0))</f>
        <v>0</v>
      </c>
      <c r="Q7" s="7">
        <f>_xlfn.LET(_xlpm.nakitavansno,Q$2,_xlpm.ay,$B7,IF((_xlpm.ay-_xlpm.nakitavansno&gt;=1)*(_xlpm.ay-_xlpm.nakitavansno&lt;=12),_xlfn.XLOOKUP(_xlpm.nakitavansno,Hesap!$A$2:$A$25,Hesap!$N$2:$N$25,0),0))</f>
        <v>0</v>
      </c>
      <c r="R7" s="7">
        <f>_xlfn.LET(_xlpm.nakitavansno,R$2,_xlpm.ay,$B7,IF((_xlpm.ay-_xlpm.nakitavansno&gt;=1)*(_xlpm.ay-_xlpm.nakitavansno&lt;=12),_xlfn.XLOOKUP(_xlpm.nakitavansno,Hesap!$A$2:$A$25,Hesap!$N$2:$N$25,0),0))</f>
        <v>0</v>
      </c>
      <c r="S7" s="7">
        <f>_xlfn.LET(_xlpm.nakitavansno,S$2,_xlpm.ay,$B7,IF((_xlpm.ay-_xlpm.nakitavansno&gt;=1)*(_xlpm.ay-_xlpm.nakitavansno&lt;=12),_xlfn.XLOOKUP(_xlpm.nakitavansno,Hesap!$A$2:$A$25,Hesap!$N$2:$N$25,0),0))</f>
        <v>0</v>
      </c>
      <c r="T7" s="7">
        <f>_xlfn.LET(_xlpm.nakitavansno,T$2,_xlpm.ay,$B7,IF((_xlpm.ay-_xlpm.nakitavansno&gt;=1)*(_xlpm.ay-_xlpm.nakitavansno&lt;=12),_xlfn.XLOOKUP(_xlpm.nakitavansno,Hesap!$A$2:$A$25,Hesap!$N$2:$N$25,0),0))</f>
        <v>0</v>
      </c>
      <c r="U7" s="7">
        <f>_xlfn.LET(_xlpm.nakitavansno,U$2,_xlpm.ay,$B7,IF((_xlpm.ay-_xlpm.nakitavansno&gt;=1)*(_xlpm.ay-_xlpm.nakitavansno&lt;=12),_xlfn.XLOOKUP(_xlpm.nakitavansno,Hesap!$A$2:$A$25,Hesap!$N$2:$N$25,0),0))</f>
        <v>0</v>
      </c>
      <c r="V7" s="7">
        <f>_xlfn.LET(_xlpm.nakitavansno,V$2,_xlpm.ay,$B7,IF((_xlpm.ay-_xlpm.nakitavansno&gt;=1)*(_xlpm.ay-_xlpm.nakitavansno&lt;=12),_xlfn.XLOOKUP(_xlpm.nakitavansno,Hesap!$A$2:$A$25,Hesap!$N$2:$N$25,0),0))</f>
        <v>0</v>
      </c>
      <c r="W7" s="7">
        <f>_xlfn.LET(_xlpm.nakitavansno,W$2,_xlpm.ay,$B7,IF((_xlpm.ay-_xlpm.nakitavansno&gt;=1)*(_xlpm.ay-_xlpm.nakitavansno&lt;=12),_xlfn.XLOOKUP(_xlpm.nakitavansno,Hesap!$A$2:$A$25,Hesap!$N$2:$N$25,0),0))</f>
        <v>0</v>
      </c>
      <c r="X7" s="7">
        <f>_xlfn.LET(_xlpm.nakitavansno,X$2,_xlpm.ay,$B7,IF((_xlpm.ay-_xlpm.nakitavansno&gt;=1)*(_xlpm.ay-_xlpm.nakitavansno&lt;=12),_xlfn.XLOOKUP(_xlpm.nakitavansno,Hesap!$A$2:$A$25,Hesap!$N$2:$N$25,0),0))</f>
        <v>0</v>
      </c>
      <c r="Y7" s="7">
        <f>_xlfn.LET(_xlpm.nakitavansno,Y$2,_xlpm.ay,$B7,IF((_xlpm.ay-_xlpm.nakitavansno&gt;=1)*(_xlpm.ay-_xlpm.nakitavansno&lt;=12),_xlfn.XLOOKUP(_xlpm.nakitavansno,Hesap!$A$2:$A$25,Hesap!$N$2:$N$25,0),0))</f>
        <v>0</v>
      </c>
      <c r="Z7" s="7">
        <f>_xlfn.LET(_xlpm.nakitavansno,Z$2,_xlpm.ay,$B7,IF((_xlpm.ay-_xlpm.nakitavansno&gt;=1)*(_xlpm.ay-_xlpm.nakitavansno&lt;=12),_xlfn.XLOOKUP(_xlpm.nakitavansno,Hesap!$A$2:$A$25,Hesap!$N$2:$N$25,0),0))</f>
        <v>0</v>
      </c>
      <c r="AA7" s="7">
        <f t="shared" si="0"/>
        <v>7649.4878560547822</v>
      </c>
    </row>
    <row r="8" spans="1:27" x14ac:dyDescent="0.25">
      <c r="A8" s="30"/>
      <c r="B8" s="4">
        <v>6</v>
      </c>
      <c r="C8" s="7">
        <f>_xlfn.LET(_xlpm.nakitavansno,C$2,_xlpm.ay,$B8,IF((_xlpm.ay-_xlpm.nakitavansno&gt;=1)*(_xlpm.ay-_xlpm.nakitavansno&lt;=12),_xlfn.XLOOKUP(_xlpm.nakitavansno,Hesap!$A$2:$A$25,Hesap!$N$2:$N$25,0),0))</f>
        <v>980.54532896893977</v>
      </c>
      <c r="D8" s="7">
        <f>_xlfn.LET(_xlpm.nakitavansno,D$2,_xlpm.ay,$B8,IF((_xlpm.ay-_xlpm.nakitavansno&gt;=1)*(_xlpm.ay-_xlpm.nakitavansno&lt;=12),_xlfn.XLOOKUP(_xlpm.nakitavansno,Hesap!$A$2:$A$25,Hesap!$N$2:$N$25,0),0))</f>
        <v>1678.033957453209</v>
      </c>
      <c r="E8" s="7">
        <f>_xlfn.LET(_xlpm.nakitavansno,E$2,_xlpm.ay,$B8,IF((_xlpm.ay-_xlpm.nakitavansno&gt;=1)*(_xlpm.ay-_xlpm.nakitavansno&lt;=12),_xlfn.XLOOKUP(_xlpm.nakitavansno,Hesap!$A$2:$A$25,Hesap!$N$2:$N$25,0),0))</f>
        <v>2243.1747452359923</v>
      </c>
      <c r="F8" s="7">
        <f>_xlfn.LET(_xlpm.nakitavansno,F$2,_xlpm.ay,$B8,IF((_xlpm.ay-_xlpm.nakitavansno&gt;=1)*(_xlpm.ay-_xlpm.nakitavansno&lt;=12),_xlfn.XLOOKUP(_xlpm.nakitavansno,Hesap!$A$2:$A$25,Hesap!$N$2:$N$25,0),0))</f>
        <v>2747.7338243966401</v>
      </c>
      <c r="G8" s="7">
        <f>_xlfn.LET(_xlpm.nakitavansno,G$2,_xlpm.ay,$B8,IF((_xlpm.ay-_xlpm.nakitavansno&gt;=1)*(_xlpm.ay-_xlpm.nakitavansno&lt;=12),_xlfn.XLOOKUP(_xlpm.nakitavansno,Hesap!$A$2:$A$25,Hesap!$N$2:$N$25,0),0))</f>
        <v>3239.9594683769546</v>
      </c>
      <c r="H8" s="7">
        <f>_xlfn.LET(_xlpm.nakitavansno,H$2,_xlpm.ay,$B8,IF((_xlpm.ay-_xlpm.nakitavansno&gt;=1)*(_xlpm.ay-_xlpm.nakitavansno&lt;=12),_xlfn.XLOOKUP(_xlpm.nakitavansno,Hesap!$A$2:$A$25,Hesap!$N$2:$N$25,0),0))</f>
        <v>0</v>
      </c>
      <c r="I8" s="7">
        <f>_xlfn.LET(_xlpm.nakitavansno,I$2,_xlpm.ay,$B8,IF((_xlpm.ay-_xlpm.nakitavansno&gt;=1)*(_xlpm.ay-_xlpm.nakitavansno&lt;=12),_xlfn.XLOOKUP(_xlpm.nakitavansno,Hesap!$A$2:$A$25,Hesap!$N$2:$N$25,0),0))</f>
        <v>0</v>
      </c>
      <c r="J8" s="7">
        <f>_xlfn.LET(_xlpm.nakitavansno,J$2,_xlpm.ay,$B8,IF((_xlpm.ay-_xlpm.nakitavansno&gt;=1)*(_xlpm.ay-_xlpm.nakitavansno&lt;=12),_xlfn.XLOOKUP(_xlpm.nakitavansno,Hesap!$A$2:$A$25,Hesap!$N$2:$N$25,0),0))</f>
        <v>0</v>
      </c>
      <c r="K8" s="7">
        <f>_xlfn.LET(_xlpm.nakitavansno,K$2,_xlpm.ay,$B8,IF((_xlpm.ay-_xlpm.nakitavansno&gt;=1)*(_xlpm.ay-_xlpm.nakitavansno&lt;=12),_xlfn.XLOOKUP(_xlpm.nakitavansno,Hesap!$A$2:$A$25,Hesap!$N$2:$N$25,0),0))</f>
        <v>0</v>
      </c>
      <c r="L8" s="7">
        <f>_xlfn.LET(_xlpm.nakitavansno,L$2,_xlpm.ay,$B8,IF((_xlpm.ay-_xlpm.nakitavansno&gt;=1)*(_xlpm.ay-_xlpm.nakitavansno&lt;=12),_xlfn.XLOOKUP(_xlpm.nakitavansno,Hesap!$A$2:$A$25,Hesap!$N$2:$N$25,0),0))</f>
        <v>0</v>
      </c>
      <c r="M8" s="7">
        <f>_xlfn.LET(_xlpm.nakitavansno,M$2,_xlpm.ay,$B8,IF((_xlpm.ay-_xlpm.nakitavansno&gt;=1)*(_xlpm.ay-_xlpm.nakitavansno&lt;=12),_xlfn.XLOOKUP(_xlpm.nakitavansno,Hesap!$A$2:$A$25,Hesap!$N$2:$N$25,0),0))</f>
        <v>0</v>
      </c>
      <c r="N8" s="7">
        <f>_xlfn.LET(_xlpm.nakitavansno,N$2,_xlpm.ay,$B8,IF((_xlpm.ay-_xlpm.nakitavansno&gt;=1)*(_xlpm.ay-_xlpm.nakitavansno&lt;=12),_xlfn.XLOOKUP(_xlpm.nakitavansno,Hesap!$A$2:$A$25,Hesap!$N$2:$N$25,0),0))</f>
        <v>0</v>
      </c>
      <c r="O8" s="7">
        <f>_xlfn.LET(_xlpm.nakitavansno,O$2,_xlpm.ay,$B8,IF((_xlpm.ay-_xlpm.nakitavansno&gt;=1)*(_xlpm.ay-_xlpm.nakitavansno&lt;=12),_xlfn.XLOOKUP(_xlpm.nakitavansno,Hesap!$A$2:$A$25,Hesap!$N$2:$N$25,0),0))</f>
        <v>0</v>
      </c>
      <c r="P8" s="7">
        <f>_xlfn.LET(_xlpm.nakitavansno,P$2,_xlpm.ay,$B8,IF((_xlpm.ay-_xlpm.nakitavansno&gt;=1)*(_xlpm.ay-_xlpm.nakitavansno&lt;=12),_xlfn.XLOOKUP(_xlpm.nakitavansno,Hesap!$A$2:$A$25,Hesap!$N$2:$N$25,0),0))</f>
        <v>0</v>
      </c>
      <c r="Q8" s="7">
        <f>_xlfn.LET(_xlpm.nakitavansno,Q$2,_xlpm.ay,$B8,IF((_xlpm.ay-_xlpm.nakitavansno&gt;=1)*(_xlpm.ay-_xlpm.nakitavansno&lt;=12),_xlfn.XLOOKUP(_xlpm.nakitavansno,Hesap!$A$2:$A$25,Hesap!$N$2:$N$25,0),0))</f>
        <v>0</v>
      </c>
      <c r="R8" s="7">
        <f>_xlfn.LET(_xlpm.nakitavansno,R$2,_xlpm.ay,$B8,IF((_xlpm.ay-_xlpm.nakitavansno&gt;=1)*(_xlpm.ay-_xlpm.nakitavansno&lt;=12),_xlfn.XLOOKUP(_xlpm.nakitavansno,Hesap!$A$2:$A$25,Hesap!$N$2:$N$25,0),0))</f>
        <v>0</v>
      </c>
      <c r="S8" s="7">
        <f>_xlfn.LET(_xlpm.nakitavansno,S$2,_xlpm.ay,$B8,IF((_xlpm.ay-_xlpm.nakitavansno&gt;=1)*(_xlpm.ay-_xlpm.nakitavansno&lt;=12),_xlfn.XLOOKUP(_xlpm.nakitavansno,Hesap!$A$2:$A$25,Hesap!$N$2:$N$25,0),0))</f>
        <v>0</v>
      </c>
      <c r="T8" s="7">
        <f>_xlfn.LET(_xlpm.nakitavansno,T$2,_xlpm.ay,$B8,IF((_xlpm.ay-_xlpm.nakitavansno&gt;=1)*(_xlpm.ay-_xlpm.nakitavansno&lt;=12),_xlfn.XLOOKUP(_xlpm.nakitavansno,Hesap!$A$2:$A$25,Hesap!$N$2:$N$25,0),0))</f>
        <v>0</v>
      </c>
      <c r="U8" s="7">
        <f>_xlfn.LET(_xlpm.nakitavansno,U$2,_xlpm.ay,$B8,IF((_xlpm.ay-_xlpm.nakitavansno&gt;=1)*(_xlpm.ay-_xlpm.nakitavansno&lt;=12),_xlfn.XLOOKUP(_xlpm.nakitavansno,Hesap!$A$2:$A$25,Hesap!$N$2:$N$25,0),0))</f>
        <v>0</v>
      </c>
      <c r="V8" s="7">
        <f>_xlfn.LET(_xlpm.nakitavansno,V$2,_xlpm.ay,$B8,IF((_xlpm.ay-_xlpm.nakitavansno&gt;=1)*(_xlpm.ay-_xlpm.nakitavansno&lt;=12),_xlfn.XLOOKUP(_xlpm.nakitavansno,Hesap!$A$2:$A$25,Hesap!$N$2:$N$25,0),0))</f>
        <v>0</v>
      </c>
      <c r="W8" s="7">
        <f>_xlfn.LET(_xlpm.nakitavansno,W$2,_xlpm.ay,$B8,IF((_xlpm.ay-_xlpm.nakitavansno&gt;=1)*(_xlpm.ay-_xlpm.nakitavansno&lt;=12),_xlfn.XLOOKUP(_xlpm.nakitavansno,Hesap!$A$2:$A$25,Hesap!$N$2:$N$25,0),0))</f>
        <v>0</v>
      </c>
      <c r="X8" s="7">
        <f>_xlfn.LET(_xlpm.nakitavansno,X$2,_xlpm.ay,$B8,IF((_xlpm.ay-_xlpm.nakitavansno&gt;=1)*(_xlpm.ay-_xlpm.nakitavansno&lt;=12),_xlfn.XLOOKUP(_xlpm.nakitavansno,Hesap!$A$2:$A$25,Hesap!$N$2:$N$25,0),0))</f>
        <v>0</v>
      </c>
      <c r="Y8" s="7">
        <f>_xlfn.LET(_xlpm.nakitavansno,Y$2,_xlpm.ay,$B8,IF((_xlpm.ay-_xlpm.nakitavansno&gt;=1)*(_xlpm.ay-_xlpm.nakitavansno&lt;=12),_xlfn.XLOOKUP(_xlpm.nakitavansno,Hesap!$A$2:$A$25,Hesap!$N$2:$N$25,0),0))</f>
        <v>0</v>
      </c>
      <c r="Z8" s="7">
        <f>_xlfn.LET(_xlpm.nakitavansno,Z$2,_xlpm.ay,$B8,IF((_xlpm.ay-_xlpm.nakitavansno&gt;=1)*(_xlpm.ay-_xlpm.nakitavansno&lt;=12),_xlfn.XLOOKUP(_xlpm.nakitavansno,Hesap!$A$2:$A$25,Hesap!$N$2:$N$25,0),0))</f>
        <v>0</v>
      </c>
      <c r="AA8" s="7">
        <f t="shared" si="0"/>
        <v>10889.447324431738</v>
      </c>
    </row>
    <row r="9" spans="1:27" x14ac:dyDescent="0.25">
      <c r="A9" s="30"/>
      <c r="B9" s="4">
        <v>7</v>
      </c>
      <c r="C9" s="7">
        <f>_xlfn.LET(_xlpm.nakitavansno,C$2,_xlpm.ay,$B9,IF((_xlpm.ay-_xlpm.nakitavansno&gt;=1)*(_xlpm.ay-_xlpm.nakitavansno&lt;=12),_xlfn.XLOOKUP(_xlpm.nakitavansno,Hesap!$A$2:$A$25,Hesap!$N$2:$N$25,0),0))</f>
        <v>980.54532896893977</v>
      </c>
      <c r="D9" s="7">
        <f>_xlfn.LET(_xlpm.nakitavansno,D$2,_xlpm.ay,$B9,IF((_xlpm.ay-_xlpm.nakitavansno&gt;=1)*(_xlpm.ay-_xlpm.nakitavansno&lt;=12),_xlfn.XLOOKUP(_xlpm.nakitavansno,Hesap!$A$2:$A$25,Hesap!$N$2:$N$25,0),0))</f>
        <v>1678.033957453209</v>
      </c>
      <c r="E9" s="7">
        <f>_xlfn.LET(_xlpm.nakitavansno,E$2,_xlpm.ay,$B9,IF((_xlpm.ay-_xlpm.nakitavansno&gt;=1)*(_xlpm.ay-_xlpm.nakitavansno&lt;=12),_xlfn.XLOOKUP(_xlpm.nakitavansno,Hesap!$A$2:$A$25,Hesap!$N$2:$N$25,0),0))</f>
        <v>2243.1747452359923</v>
      </c>
      <c r="F9" s="7">
        <f>_xlfn.LET(_xlpm.nakitavansno,F$2,_xlpm.ay,$B9,IF((_xlpm.ay-_xlpm.nakitavansno&gt;=1)*(_xlpm.ay-_xlpm.nakitavansno&lt;=12),_xlfn.XLOOKUP(_xlpm.nakitavansno,Hesap!$A$2:$A$25,Hesap!$N$2:$N$25,0),0))</f>
        <v>2747.7338243966401</v>
      </c>
      <c r="G9" s="7">
        <f>_xlfn.LET(_xlpm.nakitavansno,G$2,_xlpm.ay,$B9,IF((_xlpm.ay-_xlpm.nakitavansno&gt;=1)*(_xlpm.ay-_xlpm.nakitavansno&lt;=12),_xlfn.XLOOKUP(_xlpm.nakitavansno,Hesap!$A$2:$A$25,Hesap!$N$2:$N$25,0),0))</f>
        <v>3239.9594683769546</v>
      </c>
      <c r="H9" s="7">
        <f>_xlfn.LET(_xlpm.nakitavansno,H$2,_xlpm.ay,$B9,IF((_xlpm.ay-_xlpm.nakitavansno&gt;=1)*(_xlpm.ay-_xlpm.nakitavansno&lt;=12),_xlfn.XLOOKUP(_xlpm.nakitavansno,Hesap!$A$2:$A$25,Hesap!$N$2:$N$25,0),0))</f>
        <v>3749.8404321365315</v>
      </c>
      <c r="I9" s="7">
        <f>_xlfn.LET(_xlpm.nakitavansno,I$2,_xlpm.ay,$B9,IF((_xlpm.ay-_xlpm.nakitavansno&gt;=1)*(_xlpm.ay-_xlpm.nakitavansno&lt;=12),_xlfn.XLOOKUP(_xlpm.nakitavansno,Hesap!$A$2:$A$25,Hesap!$N$2:$N$25,0),0))</f>
        <v>0</v>
      </c>
      <c r="J9" s="7">
        <f>_xlfn.LET(_xlpm.nakitavansno,J$2,_xlpm.ay,$B9,IF((_xlpm.ay-_xlpm.nakitavansno&gt;=1)*(_xlpm.ay-_xlpm.nakitavansno&lt;=12),_xlfn.XLOOKUP(_xlpm.nakitavansno,Hesap!$A$2:$A$25,Hesap!$N$2:$N$25,0),0))</f>
        <v>0</v>
      </c>
      <c r="K9" s="7">
        <f>_xlfn.LET(_xlpm.nakitavansno,K$2,_xlpm.ay,$B9,IF((_xlpm.ay-_xlpm.nakitavansno&gt;=1)*(_xlpm.ay-_xlpm.nakitavansno&lt;=12),_xlfn.XLOOKUP(_xlpm.nakitavansno,Hesap!$A$2:$A$25,Hesap!$N$2:$N$25,0),0))</f>
        <v>0</v>
      </c>
      <c r="L9" s="7">
        <f>_xlfn.LET(_xlpm.nakitavansno,L$2,_xlpm.ay,$B9,IF((_xlpm.ay-_xlpm.nakitavansno&gt;=1)*(_xlpm.ay-_xlpm.nakitavansno&lt;=12),_xlfn.XLOOKUP(_xlpm.nakitavansno,Hesap!$A$2:$A$25,Hesap!$N$2:$N$25,0),0))</f>
        <v>0</v>
      </c>
      <c r="M9" s="7">
        <f>_xlfn.LET(_xlpm.nakitavansno,M$2,_xlpm.ay,$B9,IF((_xlpm.ay-_xlpm.nakitavansno&gt;=1)*(_xlpm.ay-_xlpm.nakitavansno&lt;=12),_xlfn.XLOOKUP(_xlpm.nakitavansno,Hesap!$A$2:$A$25,Hesap!$N$2:$N$25,0),0))</f>
        <v>0</v>
      </c>
      <c r="N9" s="7">
        <f>_xlfn.LET(_xlpm.nakitavansno,N$2,_xlpm.ay,$B9,IF((_xlpm.ay-_xlpm.nakitavansno&gt;=1)*(_xlpm.ay-_xlpm.nakitavansno&lt;=12),_xlfn.XLOOKUP(_xlpm.nakitavansno,Hesap!$A$2:$A$25,Hesap!$N$2:$N$25,0),0))</f>
        <v>0</v>
      </c>
      <c r="O9" s="7">
        <f>_xlfn.LET(_xlpm.nakitavansno,O$2,_xlpm.ay,$B9,IF((_xlpm.ay-_xlpm.nakitavansno&gt;=1)*(_xlpm.ay-_xlpm.nakitavansno&lt;=12),_xlfn.XLOOKUP(_xlpm.nakitavansno,Hesap!$A$2:$A$25,Hesap!$N$2:$N$25,0),0))</f>
        <v>0</v>
      </c>
      <c r="P9" s="7">
        <f>_xlfn.LET(_xlpm.nakitavansno,P$2,_xlpm.ay,$B9,IF((_xlpm.ay-_xlpm.nakitavansno&gt;=1)*(_xlpm.ay-_xlpm.nakitavansno&lt;=12),_xlfn.XLOOKUP(_xlpm.nakitavansno,Hesap!$A$2:$A$25,Hesap!$N$2:$N$25,0),0))</f>
        <v>0</v>
      </c>
      <c r="Q9" s="7">
        <f>_xlfn.LET(_xlpm.nakitavansno,Q$2,_xlpm.ay,$B9,IF((_xlpm.ay-_xlpm.nakitavansno&gt;=1)*(_xlpm.ay-_xlpm.nakitavansno&lt;=12),_xlfn.XLOOKUP(_xlpm.nakitavansno,Hesap!$A$2:$A$25,Hesap!$N$2:$N$25,0),0))</f>
        <v>0</v>
      </c>
      <c r="R9" s="7">
        <f>_xlfn.LET(_xlpm.nakitavansno,R$2,_xlpm.ay,$B9,IF((_xlpm.ay-_xlpm.nakitavansno&gt;=1)*(_xlpm.ay-_xlpm.nakitavansno&lt;=12),_xlfn.XLOOKUP(_xlpm.nakitavansno,Hesap!$A$2:$A$25,Hesap!$N$2:$N$25,0),0))</f>
        <v>0</v>
      </c>
      <c r="S9" s="7">
        <f>_xlfn.LET(_xlpm.nakitavansno,S$2,_xlpm.ay,$B9,IF((_xlpm.ay-_xlpm.nakitavansno&gt;=1)*(_xlpm.ay-_xlpm.nakitavansno&lt;=12),_xlfn.XLOOKUP(_xlpm.nakitavansno,Hesap!$A$2:$A$25,Hesap!$N$2:$N$25,0),0))</f>
        <v>0</v>
      </c>
      <c r="T9" s="7">
        <f>_xlfn.LET(_xlpm.nakitavansno,T$2,_xlpm.ay,$B9,IF((_xlpm.ay-_xlpm.nakitavansno&gt;=1)*(_xlpm.ay-_xlpm.nakitavansno&lt;=12),_xlfn.XLOOKUP(_xlpm.nakitavansno,Hesap!$A$2:$A$25,Hesap!$N$2:$N$25,0),0))</f>
        <v>0</v>
      </c>
      <c r="U9" s="7">
        <f>_xlfn.LET(_xlpm.nakitavansno,U$2,_xlpm.ay,$B9,IF((_xlpm.ay-_xlpm.nakitavansno&gt;=1)*(_xlpm.ay-_xlpm.nakitavansno&lt;=12),_xlfn.XLOOKUP(_xlpm.nakitavansno,Hesap!$A$2:$A$25,Hesap!$N$2:$N$25,0),0))</f>
        <v>0</v>
      </c>
      <c r="V9" s="7">
        <f>_xlfn.LET(_xlpm.nakitavansno,V$2,_xlpm.ay,$B9,IF((_xlpm.ay-_xlpm.nakitavansno&gt;=1)*(_xlpm.ay-_xlpm.nakitavansno&lt;=12),_xlfn.XLOOKUP(_xlpm.nakitavansno,Hesap!$A$2:$A$25,Hesap!$N$2:$N$25,0),0))</f>
        <v>0</v>
      </c>
      <c r="W9" s="7">
        <f>_xlfn.LET(_xlpm.nakitavansno,W$2,_xlpm.ay,$B9,IF((_xlpm.ay-_xlpm.nakitavansno&gt;=1)*(_xlpm.ay-_xlpm.nakitavansno&lt;=12),_xlfn.XLOOKUP(_xlpm.nakitavansno,Hesap!$A$2:$A$25,Hesap!$N$2:$N$25,0),0))</f>
        <v>0</v>
      </c>
      <c r="X9" s="7">
        <f>_xlfn.LET(_xlpm.nakitavansno,X$2,_xlpm.ay,$B9,IF((_xlpm.ay-_xlpm.nakitavansno&gt;=1)*(_xlpm.ay-_xlpm.nakitavansno&lt;=12),_xlfn.XLOOKUP(_xlpm.nakitavansno,Hesap!$A$2:$A$25,Hesap!$N$2:$N$25,0),0))</f>
        <v>0</v>
      </c>
      <c r="Y9" s="7">
        <f>_xlfn.LET(_xlpm.nakitavansno,Y$2,_xlpm.ay,$B9,IF((_xlpm.ay-_xlpm.nakitavansno&gt;=1)*(_xlpm.ay-_xlpm.nakitavansno&lt;=12),_xlfn.XLOOKUP(_xlpm.nakitavansno,Hesap!$A$2:$A$25,Hesap!$N$2:$N$25,0),0))</f>
        <v>0</v>
      </c>
      <c r="Z9" s="7">
        <f>_xlfn.LET(_xlpm.nakitavansno,Z$2,_xlpm.ay,$B9,IF((_xlpm.ay-_xlpm.nakitavansno&gt;=1)*(_xlpm.ay-_xlpm.nakitavansno&lt;=12),_xlfn.XLOOKUP(_xlpm.nakitavansno,Hesap!$A$2:$A$25,Hesap!$N$2:$N$25,0),0))</f>
        <v>0</v>
      </c>
      <c r="AA9" s="7">
        <f t="shared" si="0"/>
        <v>14639.287756568268</v>
      </c>
    </row>
    <row r="10" spans="1:27" x14ac:dyDescent="0.25">
      <c r="A10" s="30"/>
      <c r="B10" s="4">
        <v>8</v>
      </c>
      <c r="C10" s="7">
        <f>_xlfn.LET(_xlpm.nakitavansno,C$2,_xlpm.ay,$B10,IF((_xlpm.ay-_xlpm.nakitavansno&gt;=1)*(_xlpm.ay-_xlpm.nakitavansno&lt;=12),_xlfn.XLOOKUP(_xlpm.nakitavansno,Hesap!$A$2:$A$25,Hesap!$N$2:$N$25,0),0))</f>
        <v>980.54532896893977</v>
      </c>
      <c r="D10" s="7">
        <f>_xlfn.LET(_xlpm.nakitavansno,D$2,_xlpm.ay,$B10,IF((_xlpm.ay-_xlpm.nakitavansno&gt;=1)*(_xlpm.ay-_xlpm.nakitavansno&lt;=12),_xlfn.XLOOKUP(_xlpm.nakitavansno,Hesap!$A$2:$A$25,Hesap!$N$2:$N$25,0),0))</f>
        <v>1678.033957453209</v>
      </c>
      <c r="E10" s="7">
        <f>_xlfn.LET(_xlpm.nakitavansno,E$2,_xlpm.ay,$B10,IF((_xlpm.ay-_xlpm.nakitavansno&gt;=1)*(_xlpm.ay-_xlpm.nakitavansno&lt;=12),_xlfn.XLOOKUP(_xlpm.nakitavansno,Hesap!$A$2:$A$25,Hesap!$N$2:$N$25,0),0))</f>
        <v>2243.1747452359923</v>
      </c>
      <c r="F10" s="7">
        <f>_xlfn.LET(_xlpm.nakitavansno,F$2,_xlpm.ay,$B10,IF((_xlpm.ay-_xlpm.nakitavansno&gt;=1)*(_xlpm.ay-_xlpm.nakitavansno&lt;=12),_xlfn.XLOOKUP(_xlpm.nakitavansno,Hesap!$A$2:$A$25,Hesap!$N$2:$N$25,0),0))</f>
        <v>2747.7338243966401</v>
      </c>
      <c r="G10" s="7">
        <f>_xlfn.LET(_xlpm.nakitavansno,G$2,_xlpm.ay,$B10,IF((_xlpm.ay-_xlpm.nakitavansno&gt;=1)*(_xlpm.ay-_xlpm.nakitavansno&lt;=12),_xlfn.XLOOKUP(_xlpm.nakitavansno,Hesap!$A$2:$A$25,Hesap!$N$2:$N$25,0),0))</f>
        <v>3239.9594683769546</v>
      </c>
      <c r="H10" s="7">
        <f>_xlfn.LET(_xlpm.nakitavansno,H$2,_xlpm.ay,$B10,IF((_xlpm.ay-_xlpm.nakitavansno&gt;=1)*(_xlpm.ay-_xlpm.nakitavansno&lt;=12),_xlfn.XLOOKUP(_xlpm.nakitavansno,Hesap!$A$2:$A$25,Hesap!$N$2:$N$25,0),0))</f>
        <v>3749.8404321365315</v>
      </c>
      <c r="I10" s="7">
        <f>_xlfn.LET(_xlpm.nakitavansno,I$2,_xlpm.ay,$B10,IF((_xlpm.ay-_xlpm.nakitavansno&gt;=1)*(_xlpm.ay-_xlpm.nakitavansno&lt;=12),_xlfn.XLOOKUP(_xlpm.nakitavansno,Hesap!$A$2:$A$25,Hesap!$N$2:$N$25,0),0))</f>
        <v>4297.2762994213099</v>
      </c>
      <c r="J10" s="7">
        <f>_xlfn.LET(_xlpm.nakitavansno,J$2,_xlpm.ay,$B10,IF((_xlpm.ay-_xlpm.nakitavansno&gt;=1)*(_xlpm.ay-_xlpm.nakitavansno&lt;=12),_xlfn.XLOOKUP(_xlpm.nakitavansno,Hesap!$A$2:$A$25,Hesap!$N$2:$N$25,0),0))</f>
        <v>0</v>
      </c>
      <c r="K10" s="7">
        <f>_xlfn.LET(_xlpm.nakitavansno,K$2,_xlpm.ay,$B10,IF((_xlpm.ay-_xlpm.nakitavansno&gt;=1)*(_xlpm.ay-_xlpm.nakitavansno&lt;=12),_xlfn.XLOOKUP(_xlpm.nakitavansno,Hesap!$A$2:$A$25,Hesap!$N$2:$N$25,0),0))</f>
        <v>0</v>
      </c>
      <c r="L10" s="7">
        <f>_xlfn.LET(_xlpm.nakitavansno,L$2,_xlpm.ay,$B10,IF((_xlpm.ay-_xlpm.nakitavansno&gt;=1)*(_xlpm.ay-_xlpm.nakitavansno&lt;=12),_xlfn.XLOOKUP(_xlpm.nakitavansno,Hesap!$A$2:$A$25,Hesap!$N$2:$N$25,0),0))</f>
        <v>0</v>
      </c>
      <c r="M10" s="7">
        <f>_xlfn.LET(_xlpm.nakitavansno,M$2,_xlpm.ay,$B10,IF((_xlpm.ay-_xlpm.nakitavansno&gt;=1)*(_xlpm.ay-_xlpm.nakitavansno&lt;=12),_xlfn.XLOOKUP(_xlpm.nakitavansno,Hesap!$A$2:$A$25,Hesap!$N$2:$N$25,0),0))</f>
        <v>0</v>
      </c>
      <c r="N10" s="7">
        <f>_xlfn.LET(_xlpm.nakitavansno,N$2,_xlpm.ay,$B10,IF((_xlpm.ay-_xlpm.nakitavansno&gt;=1)*(_xlpm.ay-_xlpm.nakitavansno&lt;=12),_xlfn.XLOOKUP(_xlpm.nakitavansno,Hesap!$A$2:$A$25,Hesap!$N$2:$N$25,0),0))</f>
        <v>0</v>
      </c>
      <c r="O10" s="7">
        <f>_xlfn.LET(_xlpm.nakitavansno,O$2,_xlpm.ay,$B10,IF((_xlpm.ay-_xlpm.nakitavansno&gt;=1)*(_xlpm.ay-_xlpm.nakitavansno&lt;=12),_xlfn.XLOOKUP(_xlpm.nakitavansno,Hesap!$A$2:$A$25,Hesap!$N$2:$N$25,0),0))</f>
        <v>0</v>
      </c>
      <c r="P10" s="7">
        <f>_xlfn.LET(_xlpm.nakitavansno,P$2,_xlpm.ay,$B10,IF((_xlpm.ay-_xlpm.nakitavansno&gt;=1)*(_xlpm.ay-_xlpm.nakitavansno&lt;=12),_xlfn.XLOOKUP(_xlpm.nakitavansno,Hesap!$A$2:$A$25,Hesap!$N$2:$N$25,0),0))</f>
        <v>0</v>
      </c>
      <c r="Q10" s="7">
        <f>_xlfn.LET(_xlpm.nakitavansno,Q$2,_xlpm.ay,$B10,IF((_xlpm.ay-_xlpm.nakitavansno&gt;=1)*(_xlpm.ay-_xlpm.nakitavansno&lt;=12),_xlfn.XLOOKUP(_xlpm.nakitavansno,Hesap!$A$2:$A$25,Hesap!$N$2:$N$25,0),0))</f>
        <v>0</v>
      </c>
      <c r="R10" s="7">
        <f>_xlfn.LET(_xlpm.nakitavansno,R$2,_xlpm.ay,$B10,IF((_xlpm.ay-_xlpm.nakitavansno&gt;=1)*(_xlpm.ay-_xlpm.nakitavansno&lt;=12),_xlfn.XLOOKUP(_xlpm.nakitavansno,Hesap!$A$2:$A$25,Hesap!$N$2:$N$25,0),0))</f>
        <v>0</v>
      </c>
      <c r="S10" s="7">
        <f>_xlfn.LET(_xlpm.nakitavansno,S$2,_xlpm.ay,$B10,IF((_xlpm.ay-_xlpm.nakitavansno&gt;=1)*(_xlpm.ay-_xlpm.nakitavansno&lt;=12),_xlfn.XLOOKUP(_xlpm.nakitavansno,Hesap!$A$2:$A$25,Hesap!$N$2:$N$25,0),0))</f>
        <v>0</v>
      </c>
      <c r="T10" s="7">
        <f>_xlfn.LET(_xlpm.nakitavansno,T$2,_xlpm.ay,$B10,IF((_xlpm.ay-_xlpm.nakitavansno&gt;=1)*(_xlpm.ay-_xlpm.nakitavansno&lt;=12),_xlfn.XLOOKUP(_xlpm.nakitavansno,Hesap!$A$2:$A$25,Hesap!$N$2:$N$25,0),0))</f>
        <v>0</v>
      </c>
      <c r="U10" s="7">
        <f>_xlfn.LET(_xlpm.nakitavansno,U$2,_xlpm.ay,$B10,IF((_xlpm.ay-_xlpm.nakitavansno&gt;=1)*(_xlpm.ay-_xlpm.nakitavansno&lt;=12),_xlfn.XLOOKUP(_xlpm.nakitavansno,Hesap!$A$2:$A$25,Hesap!$N$2:$N$25,0),0))</f>
        <v>0</v>
      </c>
      <c r="V10" s="7">
        <f>_xlfn.LET(_xlpm.nakitavansno,V$2,_xlpm.ay,$B10,IF((_xlpm.ay-_xlpm.nakitavansno&gt;=1)*(_xlpm.ay-_xlpm.nakitavansno&lt;=12),_xlfn.XLOOKUP(_xlpm.nakitavansno,Hesap!$A$2:$A$25,Hesap!$N$2:$N$25,0),0))</f>
        <v>0</v>
      </c>
      <c r="W10" s="7">
        <f>_xlfn.LET(_xlpm.nakitavansno,W$2,_xlpm.ay,$B10,IF((_xlpm.ay-_xlpm.nakitavansno&gt;=1)*(_xlpm.ay-_xlpm.nakitavansno&lt;=12),_xlfn.XLOOKUP(_xlpm.nakitavansno,Hesap!$A$2:$A$25,Hesap!$N$2:$N$25,0),0))</f>
        <v>0</v>
      </c>
      <c r="X10" s="7">
        <f>_xlfn.LET(_xlpm.nakitavansno,X$2,_xlpm.ay,$B10,IF((_xlpm.ay-_xlpm.nakitavansno&gt;=1)*(_xlpm.ay-_xlpm.nakitavansno&lt;=12),_xlfn.XLOOKUP(_xlpm.nakitavansno,Hesap!$A$2:$A$25,Hesap!$N$2:$N$25,0),0))</f>
        <v>0</v>
      </c>
      <c r="Y10" s="7">
        <f>_xlfn.LET(_xlpm.nakitavansno,Y$2,_xlpm.ay,$B10,IF((_xlpm.ay-_xlpm.nakitavansno&gt;=1)*(_xlpm.ay-_xlpm.nakitavansno&lt;=12),_xlfn.XLOOKUP(_xlpm.nakitavansno,Hesap!$A$2:$A$25,Hesap!$N$2:$N$25,0),0))</f>
        <v>0</v>
      </c>
      <c r="Z10" s="7">
        <f>_xlfn.LET(_xlpm.nakitavansno,Z$2,_xlpm.ay,$B10,IF((_xlpm.ay-_xlpm.nakitavansno&gt;=1)*(_xlpm.ay-_xlpm.nakitavansno&lt;=12),_xlfn.XLOOKUP(_xlpm.nakitavansno,Hesap!$A$2:$A$25,Hesap!$N$2:$N$25,0),0))</f>
        <v>0</v>
      </c>
      <c r="AA10" s="7">
        <f t="shared" si="0"/>
        <v>18936.564055989576</v>
      </c>
    </row>
    <row r="11" spans="1:27" x14ac:dyDescent="0.25">
      <c r="A11" s="30"/>
      <c r="B11" s="4">
        <v>9</v>
      </c>
      <c r="C11" s="7">
        <f>_xlfn.LET(_xlpm.nakitavansno,C$2,_xlpm.ay,$B11,IF((_xlpm.ay-_xlpm.nakitavansno&gt;=1)*(_xlpm.ay-_xlpm.nakitavansno&lt;=12),_xlfn.XLOOKUP(_xlpm.nakitavansno,Hesap!$A$2:$A$25,Hesap!$N$2:$N$25,0),0))</f>
        <v>980.54532896893977</v>
      </c>
      <c r="D11" s="7">
        <f>_xlfn.LET(_xlpm.nakitavansno,D$2,_xlpm.ay,$B11,IF((_xlpm.ay-_xlpm.nakitavansno&gt;=1)*(_xlpm.ay-_xlpm.nakitavansno&lt;=12),_xlfn.XLOOKUP(_xlpm.nakitavansno,Hesap!$A$2:$A$25,Hesap!$N$2:$N$25,0),0))</f>
        <v>1678.033957453209</v>
      </c>
      <c r="E11" s="7">
        <f>_xlfn.LET(_xlpm.nakitavansno,E$2,_xlpm.ay,$B11,IF((_xlpm.ay-_xlpm.nakitavansno&gt;=1)*(_xlpm.ay-_xlpm.nakitavansno&lt;=12),_xlfn.XLOOKUP(_xlpm.nakitavansno,Hesap!$A$2:$A$25,Hesap!$N$2:$N$25,0),0))</f>
        <v>2243.1747452359923</v>
      </c>
      <c r="F11" s="7">
        <f>_xlfn.LET(_xlpm.nakitavansno,F$2,_xlpm.ay,$B11,IF((_xlpm.ay-_xlpm.nakitavansno&gt;=1)*(_xlpm.ay-_xlpm.nakitavansno&lt;=12),_xlfn.XLOOKUP(_xlpm.nakitavansno,Hesap!$A$2:$A$25,Hesap!$N$2:$N$25,0),0))</f>
        <v>2747.7338243966401</v>
      </c>
      <c r="G11" s="7">
        <f>_xlfn.LET(_xlpm.nakitavansno,G$2,_xlpm.ay,$B11,IF((_xlpm.ay-_xlpm.nakitavansno&gt;=1)*(_xlpm.ay-_xlpm.nakitavansno&lt;=12),_xlfn.XLOOKUP(_xlpm.nakitavansno,Hesap!$A$2:$A$25,Hesap!$N$2:$N$25,0),0))</f>
        <v>3239.9594683769546</v>
      </c>
      <c r="H11" s="7">
        <f>_xlfn.LET(_xlpm.nakitavansno,H$2,_xlpm.ay,$B11,IF((_xlpm.ay-_xlpm.nakitavansno&gt;=1)*(_xlpm.ay-_xlpm.nakitavansno&lt;=12),_xlfn.XLOOKUP(_xlpm.nakitavansno,Hesap!$A$2:$A$25,Hesap!$N$2:$N$25,0),0))</f>
        <v>3749.8404321365315</v>
      </c>
      <c r="I11" s="7">
        <f>_xlfn.LET(_xlpm.nakitavansno,I$2,_xlpm.ay,$B11,IF((_xlpm.ay-_xlpm.nakitavansno&gt;=1)*(_xlpm.ay-_xlpm.nakitavansno&lt;=12),_xlfn.XLOOKUP(_xlpm.nakitavansno,Hesap!$A$2:$A$25,Hesap!$N$2:$N$25,0),0))</f>
        <v>4297.2762994213099</v>
      </c>
      <c r="J11" s="7">
        <f>_xlfn.LET(_xlpm.nakitavansno,J$2,_xlpm.ay,$B11,IF((_xlpm.ay-_xlpm.nakitavansno&gt;=1)*(_xlpm.ay-_xlpm.nakitavansno&lt;=12),_xlfn.XLOOKUP(_xlpm.nakitavansno,Hesap!$A$2:$A$25,Hesap!$N$2:$N$25,0),0))</f>
        <v>4896.7559488194956</v>
      </c>
      <c r="K11" s="7">
        <f>_xlfn.LET(_xlpm.nakitavansno,K$2,_xlpm.ay,$B11,IF((_xlpm.ay-_xlpm.nakitavansno&gt;=1)*(_xlpm.ay-_xlpm.nakitavansno&lt;=12),_xlfn.XLOOKUP(_xlpm.nakitavansno,Hesap!$A$2:$A$25,Hesap!$N$2:$N$25,0),0))</f>
        <v>0</v>
      </c>
      <c r="L11" s="7">
        <f>_xlfn.LET(_xlpm.nakitavansno,L$2,_xlpm.ay,$B11,IF((_xlpm.ay-_xlpm.nakitavansno&gt;=1)*(_xlpm.ay-_xlpm.nakitavansno&lt;=12),_xlfn.XLOOKUP(_xlpm.nakitavansno,Hesap!$A$2:$A$25,Hesap!$N$2:$N$25,0),0))</f>
        <v>0</v>
      </c>
      <c r="M11" s="7">
        <f>_xlfn.LET(_xlpm.nakitavansno,M$2,_xlpm.ay,$B11,IF((_xlpm.ay-_xlpm.nakitavansno&gt;=1)*(_xlpm.ay-_xlpm.nakitavansno&lt;=12),_xlfn.XLOOKUP(_xlpm.nakitavansno,Hesap!$A$2:$A$25,Hesap!$N$2:$N$25,0),0))</f>
        <v>0</v>
      </c>
      <c r="N11" s="7">
        <f>_xlfn.LET(_xlpm.nakitavansno,N$2,_xlpm.ay,$B11,IF((_xlpm.ay-_xlpm.nakitavansno&gt;=1)*(_xlpm.ay-_xlpm.nakitavansno&lt;=12),_xlfn.XLOOKUP(_xlpm.nakitavansno,Hesap!$A$2:$A$25,Hesap!$N$2:$N$25,0),0))</f>
        <v>0</v>
      </c>
      <c r="O11" s="7">
        <f>_xlfn.LET(_xlpm.nakitavansno,O$2,_xlpm.ay,$B11,IF((_xlpm.ay-_xlpm.nakitavansno&gt;=1)*(_xlpm.ay-_xlpm.nakitavansno&lt;=12),_xlfn.XLOOKUP(_xlpm.nakitavansno,Hesap!$A$2:$A$25,Hesap!$N$2:$N$25,0),0))</f>
        <v>0</v>
      </c>
      <c r="P11" s="7">
        <f>_xlfn.LET(_xlpm.nakitavansno,P$2,_xlpm.ay,$B11,IF((_xlpm.ay-_xlpm.nakitavansno&gt;=1)*(_xlpm.ay-_xlpm.nakitavansno&lt;=12),_xlfn.XLOOKUP(_xlpm.nakitavansno,Hesap!$A$2:$A$25,Hesap!$N$2:$N$25,0),0))</f>
        <v>0</v>
      </c>
      <c r="Q11" s="7">
        <f>_xlfn.LET(_xlpm.nakitavansno,Q$2,_xlpm.ay,$B11,IF((_xlpm.ay-_xlpm.nakitavansno&gt;=1)*(_xlpm.ay-_xlpm.nakitavansno&lt;=12),_xlfn.XLOOKUP(_xlpm.nakitavansno,Hesap!$A$2:$A$25,Hesap!$N$2:$N$25,0),0))</f>
        <v>0</v>
      </c>
      <c r="R11" s="7">
        <f>_xlfn.LET(_xlpm.nakitavansno,R$2,_xlpm.ay,$B11,IF((_xlpm.ay-_xlpm.nakitavansno&gt;=1)*(_xlpm.ay-_xlpm.nakitavansno&lt;=12),_xlfn.XLOOKUP(_xlpm.nakitavansno,Hesap!$A$2:$A$25,Hesap!$N$2:$N$25,0),0))</f>
        <v>0</v>
      </c>
      <c r="S11" s="7">
        <f>_xlfn.LET(_xlpm.nakitavansno,S$2,_xlpm.ay,$B11,IF((_xlpm.ay-_xlpm.nakitavansno&gt;=1)*(_xlpm.ay-_xlpm.nakitavansno&lt;=12),_xlfn.XLOOKUP(_xlpm.nakitavansno,Hesap!$A$2:$A$25,Hesap!$N$2:$N$25,0),0))</f>
        <v>0</v>
      </c>
      <c r="T11" s="7">
        <f>_xlfn.LET(_xlpm.nakitavansno,T$2,_xlpm.ay,$B11,IF((_xlpm.ay-_xlpm.nakitavansno&gt;=1)*(_xlpm.ay-_xlpm.nakitavansno&lt;=12),_xlfn.XLOOKUP(_xlpm.nakitavansno,Hesap!$A$2:$A$25,Hesap!$N$2:$N$25,0),0))</f>
        <v>0</v>
      </c>
      <c r="U11" s="7">
        <f>_xlfn.LET(_xlpm.nakitavansno,U$2,_xlpm.ay,$B11,IF((_xlpm.ay-_xlpm.nakitavansno&gt;=1)*(_xlpm.ay-_xlpm.nakitavansno&lt;=12),_xlfn.XLOOKUP(_xlpm.nakitavansno,Hesap!$A$2:$A$25,Hesap!$N$2:$N$25,0),0))</f>
        <v>0</v>
      </c>
      <c r="V11" s="7">
        <f>_xlfn.LET(_xlpm.nakitavansno,V$2,_xlpm.ay,$B11,IF((_xlpm.ay-_xlpm.nakitavansno&gt;=1)*(_xlpm.ay-_xlpm.nakitavansno&lt;=12),_xlfn.XLOOKUP(_xlpm.nakitavansno,Hesap!$A$2:$A$25,Hesap!$N$2:$N$25,0),0))</f>
        <v>0</v>
      </c>
      <c r="W11" s="7">
        <f>_xlfn.LET(_xlpm.nakitavansno,W$2,_xlpm.ay,$B11,IF((_xlpm.ay-_xlpm.nakitavansno&gt;=1)*(_xlpm.ay-_xlpm.nakitavansno&lt;=12),_xlfn.XLOOKUP(_xlpm.nakitavansno,Hesap!$A$2:$A$25,Hesap!$N$2:$N$25,0),0))</f>
        <v>0</v>
      </c>
      <c r="X11" s="7">
        <f>_xlfn.LET(_xlpm.nakitavansno,X$2,_xlpm.ay,$B11,IF((_xlpm.ay-_xlpm.nakitavansno&gt;=1)*(_xlpm.ay-_xlpm.nakitavansno&lt;=12),_xlfn.XLOOKUP(_xlpm.nakitavansno,Hesap!$A$2:$A$25,Hesap!$N$2:$N$25,0),0))</f>
        <v>0</v>
      </c>
      <c r="Y11" s="7">
        <f>_xlfn.LET(_xlpm.nakitavansno,Y$2,_xlpm.ay,$B11,IF((_xlpm.ay-_xlpm.nakitavansno&gt;=1)*(_xlpm.ay-_xlpm.nakitavansno&lt;=12),_xlfn.XLOOKUP(_xlpm.nakitavansno,Hesap!$A$2:$A$25,Hesap!$N$2:$N$25,0),0))</f>
        <v>0</v>
      </c>
      <c r="Z11" s="7">
        <f>_xlfn.LET(_xlpm.nakitavansno,Z$2,_xlpm.ay,$B11,IF((_xlpm.ay-_xlpm.nakitavansno&gt;=1)*(_xlpm.ay-_xlpm.nakitavansno&lt;=12),_xlfn.XLOOKUP(_xlpm.nakitavansno,Hesap!$A$2:$A$25,Hesap!$N$2:$N$25,0),0))</f>
        <v>0</v>
      </c>
      <c r="AA11" s="7">
        <f t="shared" si="0"/>
        <v>23833.320004809073</v>
      </c>
    </row>
    <row r="12" spans="1:27" x14ac:dyDescent="0.25">
      <c r="A12" s="30"/>
      <c r="B12" s="4">
        <v>10</v>
      </c>
      <c r="C12" s="7">
        <f>_xlfn.LET(_xlpm.nakitavansno,C$2,_xlpm.ay,$B12,IF((_xlpm.ay-_xlpm.nakitavansno&gt;=1)*(_xlpm.ay-_xlpm.nakitavansno&lt;=12),_xlfn.XLOOKUP(_xlpm.nakitavansno,Hesap!$A$2:$A$25,Hesap!$N$2:$N$25,0),0))</f>
        <v>980.54532896893977</v>
      </c>
      <c r="D12" s="7">
        <f>_xlfn.LET(_xlpm.nakitavansno,D$2,_xlpm.ay,$B12,IF((_xlpm.ay-_xlpm.nakitavansno&gt;=1)*(_xlpm.ay-_xlpm.nakitavansno&lt;=12),_xlfn.XLOOKUP(_xlpm.nakitavansno,Hesap!$A$2:$A$25,Hesap!$N$2:$N$25,0),0))</f>
        <v>1678.033957453209</v>
      </c>
      <c r="E12" s="7">
        <f>_xlfn.LET(_xlpm.nakitavansno,E$2,_xlpm.ay,$B12,IF((_xlpm.ay-_xlpm.nakitavansno&gt;=1)*(_xlpm.ay-_xlpm.nakitavansno&lt;=12),_xlfn.XLOOKUP(_xlpm.nakitavansno,Hesap!$A$2:$A$25,Hesap!$N$2:$N$25,0),0))</f>
        <v>2243.1747452359923</v>
      </c>
      <c r="F12" s="7">
        <f>_xlfn.LET(_xlpm.nakitavansno,F$2,_xlpm.ay,$B12,IF((_xlpm.ay-_xlpm.nakitavansno&gt;=1)*(_xlpm.ay-_xlpm.nakitavansno&lt;=12),_xlfn.XLOOKUP(_xlpm.nakitavansno,Hesap!$A$2:$A$25,Hesap!$N$2:$N$25,0),0))</f>
        <v>2747.7338243966401</v>
      </c>
      <c r="G12" s="7">
        <f>_xlfn.LET(_xlpm.nakitavansno,G$2,_xlpm.ay,$B12,IF((_xlpm.ay-_xlpm.nakitavansno&gt;=1)*(_xlpm.ay-_xlpm.nakitavansno&lt;=12),_xlfn.XLOOKUP(_xlpm.nakitavansno,Hesap!$A$2:$A$25,Hesap!$N$2:$N$25,0),0))</f>
        <v>3239.9594683769546</v>
      </c>
      <c r="H12" s="7">
        <f>_xlfn.LET(_xlpm.nakitavansno,H$2,_xlpm.ay,$B12,IF((_xlpm.ay-_xlpm.nakitavansno&gt;=1)*(_xlpm.ay-_xlpm.nakitavansno&lt;=12),_xlfn.XLOOKUP(_xlpm.nakitavansno,Hesap!$A$2:$A$25,Hesap!$N$2:$N$25,0),0))</f>
        <v>3749.8404321365315</v>
      </c>
      <c r="I12" s="7">
        <f>_xlfn.LET(_xlpm.nakitavansno,I$2,_xlpm.ay,$B12,IF((_xlpm.ay-_xlpm.nakitavansno&gt;=1)*(_xlpm.ay-_xlpm.nakitavansno&lt;=12),_xlfn.XLOOKUP(_xlpm.nakitavansno,Hesap!$A$2:$A$25,Hesap!$N$2:$N$25,0),0))</f>
        <v>4297.2762994213099</v>
      </c>
      <c r="J12" s="7">
        <f>_xlfn.LET(_xlpm.nakitavansno,J$2,_xlpm.ay,$B12,IF((_xlpm.ay-_xlpm.nakitavansno&gt;=1)*(_xlpm.ay-_xlpm.nakitavansno&lt;=12),_xlfn.XLOOKUP(_xlpm.nakitavansno,Hesap!$A$2:$A$25,Hesap!$N$2:$N$25,0),0))</f>
        <v>4896.7559488194956</v>
      </c>
      <c r="K12" s="7">
        <f>_xlfn.LET(_xlpm.nakitavansno,K$2,_xlpm.ay,$B12,IF((_xlpm.ay-_xlpm.nakitavansno&gt;=1)*(_xlpm.ay-_xlpm.nakitavansno&lt;=12),_xlfn.XLOOKUP(_xlpm.nakitavansno,Hesap!$A$2:$A$25,Hesap!$N$2:$N$25,0),0))</f>
        <v>5560.054509560493</v>
      </c>
      <c r="L12" s="7">
        <f>_xlfn.LET(_xlpm.nakitavansno,L$2,_xlpm.ay,$B12,IF((_xlpm.ay-_xlpm.nakitavansno&gt;=1)*(_xlpm.ay-_xlpm.nakitavansno&lt;=12),_xlfn.XLOOKUP(_xlpm.nakitavansno,Hesap!$A$2:$A$25,Hesap!$N$2:$N$25,0),0))</f>
        <v>0</v>
      </c>
      <c r="M12" s="7">
        <f>_xlfn.LET(_xlpm.nakitavansno,M$2,_xlpm.ay,$B12,IF((_xlpm.ay-_xlpm.nakitavansno&gt;=1)*(_xlpm.ay-_xlpm.nakitavansno&lt;=12),_xlfn.XLOOKUP(_xlpm.nakitavansno,Hesap!$A$2:$A$25,Hesap!$N$2:$N$25,0),0))</f>
        <v>0</v>
      </c>
      <c r="N12" s="7">
        <f>_xlfn.LET(_xlpm.nakitavansno,N$2,_xlpm.ay,$B12,IF((_xlpm.ay-_xlpm.nakitavansno&gt;=1)*(_xlpm.ay-_xlpm.nakitavansno&lt;=12),_xlfn.XLOOKUP(_xlpm.nakitavansno,Hesap!$A$2:$A$25,Hesap!$N$2:$N$25,0),0))</f>
        <v>0</v>
      </c>
      <c r="O12" s="7">
        <f>_xlfn.LET(_xlpm.nakitavansno,O$2,_xlpm.ay,$B12,IF((_xlpm.ay-_xlpm.nakitavansno&gt;=1)*(_xlpm.ay-_xlpm.nakitavansno&lt;=12),_xlfn.XLOOKUP(_xlpm.nakitavansno,Hesap!$A$2:$A$25,Hesap!$N$2:$N$25,0),0))</f>
        <v>0</v>
      </c>
      <c r="P12" s="7">
        <f>_xlfn.LET(_xlpm.nakitavansno,P$2,_xlpm.ay,$B12,IF((_xlpm.ay-_xlpm.nakitavansno&gt;=1)*(_xlpm.ay-_xlpm.nakitavansno&lt;=12),_xlfn.XLOOKUP(_xlpm.nakitavansno,Hesap!$A$2:$A$25,Hesap!$N$2:$N$25,0),0))</f>
        <v>0</v>
      </c>
      <c r="Q12" s="7">
        <f>_xlfn.LET(_xlpm.nakitavansno,Q$2,_xlpm.ay,$B12,IF((_xlpm.ay-_xlpm.nakitavansno&gt;=1)*(_xlpm.ay-_xlpm.nakitavansno&lt;=12),_xlfn.XLOOKUP(_xlpm.nakitavansno,Hesap!$A$2:$A$25,Hesap!$N$2:$N$25,0),0))</f>
        <v>0</v>
      </c>
      <c r="R12" s="7">
        <f>_xlfn.LET(_xlpm.nakitavansno,R$2,_xlpm.ay,$B12,IF((_xlpm.ay-_xlpm.nakitavansno&gt;=1)*(_xlpm.ay-_xlpm.nakitavansno&lt;=12),_xlfn.XLOOKUP(_xlpm.nakitavansno,Hesap!$A$2:$A$25,Hesap!$N$2:$N$25,0),0))</f>
        <v>0</v>
      </c>
      <c r="S12" s="7">
        <f>_xlfn.LET(_xlpm.nakitavansno,S$2,_xlpm.ay,$B12,IF((_xlpm.ay-_xlpm.nakitavansno&gt;=1)*(_xlpm.ay-_xlpm.nakitavansno&lt;=12),_xlfn.XLOOKUP(_xlpm.nakitavansno,Hesap!$A$2:$A$25,Hesap!$N$2:$N$25,0),0))</f>
        <v>0</v>
      </c>
      <c r="T12" s="7">
        <f>_xlfn.LET(_xlpm.nakitavansno,T$2,_xlpm.ay,$B12,IF((_xlpm.ay-_xlpm.nakitavansno&gt;=1)*(_xlpm.ay-_xlpm.nakitavansno&lt;=12),_xlfn.XLOOKUP(_xlpm.nakitavansno,Hesap!$A$2:$A$25,Hesap!$N$2:$N$25,0),0))</f>
        <v>0</v>
      </c>
      <c r="U12" s="7">
        <f>_xlfn.LET(_xlpm.nakitavansno,U$2,_xlpm.ay,$B12,IF((_xlpm.ay-_xlpm.nakitavansno&gt;=1)*(_xlpm.ay-_xlpm.nakitavansno&lt;=12),_xlfn.XLOOKUP(_xlpm.nakitavansno,Hesap!$A$2:$A$25,Hesap!$N$2:$N$25,0),0))</f>
        <v>0</v>
      </c>
      <c r="V12" s="7">
        <f>_xlfn.LET(_xlpm.nakitavansno,V$2,_xlpm.ay,$B12,IF((_xlpm.ay-_xlpm.nakitavansno&gt;=1)*(_xlpm.ay-_xlpm.nakitavansno&lt;=12),_xlfn.XLOOKUP(_xlpm.nakitavansno,Hesap!$A$2:$A$25,Hesap!$N$2:$N$25,0),0))</f>
        <v>0</v>
      </c>
      <c r="W12" s="7">
        <f>_xlfn.LET(_xlpm.nakitavansno,W$2,_xlpm.ay,$B12,IF((_xlpm.ay-_xlpm.nakitavansno&gt;=1)*(_xlpm.ay-_xlpm.nakitavansno&lt;=12),_xlfn.XLOOKUP(_xlpm.nakitavansno,Hesap!$A$2:$A$25,Hesap!$N$2:$N$25,0),0))</f>
        <v>0</v>
      </c>
      <c r="X12" s="7">
        <f>_xlfn.LET(_xlpm.nakitavansno,X$2,_xlpm.ay,$B12,IF((_xlpm.ay-_xlpm.nakitavansno&gt;=1)*(_xlpm.ay-_xlpm.nakitavansno&lt;=12),_xlfn.XLOOKUP(_xlpm.nakitavansno,Hesap!$A$2:$A$25,Hesap!$N$2:$N$25,0),0))</f>
        <v>0</v>
      </c>
      <c r="Y12" s="7">
        <f>_xlfn.LET(_xlpm.nakitavansno,Y$2,_xlpm.ay,$B12,IF((_xlpm.ay-_xlpm.nakitavansno&gt;=1)*(_xlpm.ay-_xlpm.nakitavansno&lt;=12),_xlfn.XLOOKUP(_xlpm.nakitavansno,Hesap!$A$2:$A$25,Hesap!$N$2:$N$25,0),0))</f>
        <v>0</v>
      </c>
      <c r="Z12" s="7">
        <f>_xlfn.LET(_xlpm.nakitavansno,Z$2,_xlpm.ay,$B12,IF((_xlpm.ay-_xlpm.nakitavansno&gt;=1)*(_xlpm.ay-_xlpm.nakitavansno&lt;=12),_xlfn.XLOOKUP(_xlpm.nakitavansno,Hesap!$A$2:$A$25,Hesap!$N$2:$N$25,0),0))</f>
        <v>0</v>
      </c>
      <c r="AA12" s="7">
        <f t="shared" si="0"/>
        <v>29393.374514369567</v>
      </c>
    </row>
    <row r="13" spans="1:27" x14ac:dyDescent="0.25">
      <c r="A13" s="30"/>
      <c r="B13" s="4">
        <v>11</v>
      </c>
      <c r="C13" s="7">
        <f>_xlfn.LET(_xlpm.nakitavansno,C$2,_xlpm.ay,$B13,IF((_xlpm.ay-_xlpm.nakitavansno&gt;=1)*(_xlpm.ay-_xlpm.nakitavansno&lt;=12),_xlfn.XLOOKUP(_xlpm.nakitavansno,Hesap!$A$2:$A$25,Hesap!$N$2:$N$25,0),0))</f>
        <v>980.54532896893977</v>
      </c>
      <c r="D13" s="7">
        <f>_xlfn.LET(_xlpm.nakitavansno,D$2,_xlpm.ay,$B13,IF((_xlpm.ay-_xlpm.nakitavansno&gt;=1)*(_xlpm.ay-_xlpm.nakitavansno&lt;=12),_xlfn.XLOOKUP(_xlpm.nakitavansno,Hesap!$A$2:$A$25,Hesap!$N$2:$N$25,0),0))</f>
        <v>1678.033957453209</v>
      </c>
      <c r="E13" s="7">
        <f>_xlfn.LET(_xlpm.nakitavansno,E$2,_xlpm.ay,$B13,IF((_xlpm.ay-_xlpm.nakitavansno&gt;=1)*(_xlpm.ay-_xlpm.nakitavansno&lt;=12),_xlfn.XLOOKUP(_xlpm.nakitavansno,Hesap!$A$2:$A$25,Hesap!$N$2:$N$25,0),0))</f>
        <v>2243.1747452359923</v>
      </c>
      <c r="F13" s="7">
        <f>_xlfn.LET(_xlpm.nakitavansno,F$2,_xlpm.ay,$B13,IF((_xlpm.ay-_xlpm.nakitavansno&gt;=1)*(_xlpm.ay-_xlpm.nakitavansno&lt;=12),_xlfn.XLOOKUP(_xlpm.nakitavansno,Hesap!$A$2:$A$25,Hesap!$N$2:$N$25,0),0))</f>
        <v>2747.7338243966401</v>
      </c>
      <c r="G13" s="7">
        <f>_xlfn.LET(_xlpm.nakitavansno,G$2,_xlpm.ay,$B13,IF((_xlpm.ay-_xlpm.nakitavansno&gt;=1)*(_xlpm.ay-_xlpm.nakitavansno&lt;=12),_xlfn.XLOOKUP(_xlpm.nakitavansno,Hesap!$A$2:$A$25,Hesap!$N$2:$N$25,0),0))</f>
        <v>3239.9594683769546</v>
      </c>
      <c r="H13" s="7">
        <f>_xlfn.LET(_xlpm.nakitavansno,H$2,_xlpm.ay,$B13,IF((_xlpm.ay-_xlpm.nakitavansno&gt;=1)*(_xlpm.ay-_xlpm.nakitavansno&lt;=12),_xlfn.XLOOKUP(_xlpm.nakitavansno,Hesap!$A$2:$A$25,Hesap!$N$2:$N$25,0),0))</f>
        <v>3749.8404321365315</v>
      </c>
      <c r="I13" s="7">
        <f>_xlfn.LET(_xlpm.nakitavansno,I$2,_xlpm.ay,$B13,IF((_xlpm.ay-_xlpm.nakitavansno&gt;=1)*(_xlpm.ay-_xlpm.nakitavansno&lt;=12),_xlfn.XLOOKUP(_xlpm.nakitavansno,Hesap!$A$2:$A$25,Hesap!$N$2:$N$25,0),0))</f>
        <v>4297.2762994213099</v>
      </c>
      <c r="J13" s="7">
        <f>_xlfn.LET(_xlpm.nakitavansno,J$2,_xlpm.ay,$B13,IF((_xlpm.ay-_xlpm.nakitavansno&gt;=1)*(_xlpm.ay-_xlpm.nakitavansno&lt;=12),_xlfn.XLOOKUP(_xlpm.nakitavansno,Hesap!$A$2:$A$25,Hesap!$N$2:$N$25,0),0))</f>
        <v>4896.7559488194956</v>
      </c>
      <c r="K13" s="7">
        <f>_xlfn.LET(_xlpm.nakitavansno,K$2,_xlpm.ay,$B13,IF((_xlpm.ay-_xlpm.nakitavansno&gt;=1)*(_xlpm.ay-_xlpm.nakitavansno&lt;=12),_xlfn.XLOOKUP(_xlpm.nakitavansno,Hesap!$A$2:$A$25,Hesap!$N$2:$N$25,0),0))</f>
        <v>5560.054509560493</v>
      </c>
      <c r="L13" s="7">
        <f>_xlfn.LET(_xlpm.nakitavansno,L$2,_xlpm.ay,$B13,IF((_xlpm.ay-_xlpm.nakitavansno&gt;=1)*(_xlpm.ay-_xlpm.nakitavansno&lt;=12),_xlfn.XLOOKUP(_xlpm.nakitavansno,Hesap!$A$2:$A$25,Hesap!$N$2:$N$25,0),0))</f>
        <v>6297.8079504636162</v>
      </c>
      <c r="M13" s="7">
        <f>_xlfn.LET(_xlpm.nakitavansno,M$2,_xlpm.ay,$B13,IF((_xlpm.ay-_xlpm.nakitavansno&gt;=1)*(_xlpm.ay-_xlpm.nakitavansno&lt;=12),_xlfn.XLOOKUP(_xlpm.nakitavansno,Hesap!$A$2:$A$25,Hesap!$N$2:$N$25,0),0))</f>
        <v>0</v>
      </c>
      <c r="N13" s="7">
        <f>_xlfn.LET(_xlpm.nakitavansno,N$2,_xlpm.ay,$B13,IF((_xlpm.ay-_xlpm.nakitavansno&gt;=1)*(_xlpm.ay-_xlpm.nakitavansno&lt;=12),_xlfn.XLOOKUP(_xlpm.nakitavansno,Hesap!$A$2:$A$25,Hesap!$N$2:$N$25,0),0))</f>
        <v>0</v>
      </c>
      <c r="O13" s="7">
        <f>_xlfn.LET(_xlpm.nakitavansno,O$2,_xlpm.ay,$B13,IF((_xlpm.ay-_xlpm.nakitavansno&gt;=1)*(_xlpm.ay-_xlpm.nakitavansno&lt;=12),_xlfn.XLOOKUP(_xlpm.nakitavansno,Hesap!$A$2:$A$25,Hesap!$N$2:$N$25,0),0))</f>
        <v>0</v>
      </c>
      <c r="P13" s="7">
        <f>_xlfn.LET(_xlpm.nakitavansno,P$2,_xlpm.ay,$B13,IF((_xlpm.ay-_xlpm.nakitavansno&gt;=1)*(_xlpm.ay-_xlpm.nakitavansno&lt;=12),_xlfn.XLOOKUP(_xlpm.nakitavansno,Hesap!$A$2:$A$25,Hesap!$N$2:$N$25,0),0))</f>
        <v>0</v>
      </c>
      <c r="Q13" s="7">
        <f>_xlfn.LET(_xlpm.nakitavansno,Q$2,_xlpm.ay,$B13,IF((_xlpm.ay-_xlpm.nakitavansno&gt;=1)*(_xlpm.ay-_xlpm.nakitavansno&lt;=12),_xlfn.XLOOKUP(_xlpm.nakitavansno,Hesap!$A$2:$A$25,Hesap!$N$2:$N$25,0),0))</f>
        <v>0</v>
      </c>
      <c r="R13" s="7">
        <f>_xlfn.LET(_xlpm.nakitavansno,R$2,_xlpm.ay,$B13,IF((_xlpm.ay-_xlpm.nakitavansno&gt;=1)*(_xlpm.ay-_xlpm.nakitavansno&lt;=12),_xlfn.XLOOKUP(_xlpm.nakitavansno,Hesap!$A$2:$A$25,Hesap!$N$2:$N$25,0),0))</f>
        <v>0</v>
      </c>
      <c r="S13" s="7">
        <f>_xlfn.LET(_xlpm.nakitavansno,S$2,_xlpm.ay,$B13,IF((_xlpm.ay-_xlpm.nakitavansno&gt;=1)*(_xlpm.ay-_xlpm.nakitavansno&lt;=12),_xlfn.XLOOKUP(_xlpm.nakitavansno,Hesap!$A$2:$A$25,Hesap!$N$2:$N$25,0),0))</f>
        <v>0</v>
      </c>
      <c r="T13" s="7">
        <f>_xlfn.LET(_xlpm.nakitavansno,T$2,_xlpm.ay,$B13,IF((_xlpm.ay-_xlpm.nakitavansno&gt;=1)*(_xlpm.ay-_xlpm.nakitavansno&lt;=12),_xlfn.XLOOKUP(_xlpm.nakitavansno,Hesap!$A$2:$A$25,Hesap!$N$2:$N$25,0),0))</f>
        <v>0</v>
      </c>
      <c r="U13" s="7">
        <f>_xlfn.LET(_xlpm.nakitavansno,U$2,_xlpm.ay,$B13,IF((_xlpm.ay-_xlpm.nakitavansno&gt;=1)*(_xlpm.ay-_xlpm.nakitavansno&lt;=12),_xlfn.XLOOKUP(_xlpm.nakitavansno,Hesap!$A$2:$A$25,Hesap!$N$2:$N$25,0),0))</f>
        <v>0</v>
      </c>
      <c r="V13" s="7">
        <f>_xlfn.LET(_xlpm.nakitavansno,V$2,_xlpm.ay,$B13,IF((_xlpm.ay-_xlpm.nakitavansno&gt;=1)*(_xlpm.ay-_xlpm.nakitavansno&lt;=12),_xlfn.XLOOKUP(_xlpm.nakitavansno,Hesap!$A$2:$A$25,Hesap!$N$2:$N$25,0),0))</f>
        <v>0</v>
      </c>
      <c r="W13" s="7">
        <f>_xlfn.LET(_xlpm.nakitavansno,W$2,_xlpm.ay,$B13,IF((_xlpm.ay-_xlpm.nakitavansno&gt;=1)*(_xlpm.ay-_xlpm.nakitavansno&lt;=12),_xlfn.XLOOKUP(_xlpm.nakitavansno,Hesap!$A$2:$A$25,Hesap!$N$2:$N$25,0),0))</f>
        <v>0</v>
      </c>
      <c r="X13" s="7">
        <f>_xlfn.LET(_xlpm.nakitavansno,X$2,_xlpm.ay,$B13,IF((_xlpm.ay-_xlpm.nakitavansno&gt;=1)*(_xlpm.ay-_xlpm.nakitavansno&lt;=12),_xlfn.XLOOKUP(_xlpm.nakitavansno,Hesap!$A$2:$A$25,Hesap!$N$2:$N$25,0),0))</f>
        <v>0</v>
      </c>
      <c r="Y13" s="7">
        <f>_xlfn.LET(_xlpm.nakitavansno,Y$2,_xlpm.ay,$B13,IF((_xlpm.ay-_xlpm.nakitavansno&gt;=1)*(_xlpm.ay-_xlpm.nakitavansno&lt;=12),_xlfn.XLOOKUP(_xlpm.nakitavansno,Hesap!$A$2:$A$25,Hesap!$N$2:$N$25,0),0))</f>
        <v>0</v>
      </c>
      <c r="Z13" s="7">
        <f>_xlfn.LET(_xlpm.nakitavansno,Z$2,_xlpm.ay,$B13,IF((_xlpm.ay-_xlpm.nakitavansno&gt;=1)*(_xlpm.ay-_xlpm.nakitavansno&lt;=12),_xlfn.XLOOKUP(_xlpm.nakitavansno,Hesap!$A$2:$A$25,Hesap!$N$2:$N$25,0),0))</f>
        <v>0</v>
      </c>
      <c r="AA13" s="7">
        <f t="shared" si="0"/>
        <v>35691.182464833182</v>
      </c>
    </row>
    <row r="14" spans="1:27" x14ac:dyDescent="0.25">
      <c r="A14" s="30"/>
      <c r="B14" s="4">
        <v>12</v>
      </c>
      <c r="C14" s="7">
        <f>_xlfn.LET(_xlpm.nakitavansno,C$2,_xlpm.ay,$B14,IF((_xlpm.ay-_xlpm.nakitavansno&gt;=1)*(_xlpm.ay-_xlpm.nakitavansno&lt;=12),_xlfn.XLOOKUP(_xlpm.nakitavansno,Hesap!$A$2:$A$25,Hesap!$N$2:$N$25,0),0))</f>
        <v>980.54532896893977</v>
      </c>
      <c r="D14" s="7">
        <f>_xlfn.LET(_xlpm.nakitavansno,D$2,_xlpm.ay,$B14,IF((_xlpm.ay-_xlpm.nakitavansno&gt;=1)*(_xlpm.ay-_xlpm.nakitavansno&lt;=12),_xlfn.XLOOKUP(_xlpm.nakitavansno,Hesap!$A$2:$A$25,Hesap!$N$2:$N$25,0),0))</f>
        <v>1678.033957453209</v>
      </c>
      <c r="E14" s="7">
        <f>_xlfn.LET(_xlpm.nakitavansno,E$2,_xlpm.ay,$B14,IF((_xlpm.ay-_xlpm.nakitavansno&gt;=1)*(_xlpm.ay-_xlpm.nakitavansno&lt;=12),_xlfn.XLOOKUP(_xlpm.nakitavansno,Hesap!$A$2:$A$25,Hesap!$N$2:$N$25,0),0))</f>
        <v>2243.1747452359923</v>
      </c>
      <c r="F14" s="7">
        <f>_xlfn.LET(_xlpm.nakitavansno,F$2,_xlpm.ay,$B14,IF((_xlpm.ay-_xlpm.nakitavansno&gt;=1)*(_xlpm.ay-_xlpm.nakitavansno&lt;=12),_xlfn.XLOOKUP(_xlpm.nakitavansno,Hesap!$A$2:$A$25,Hesap!$N$2:$N$25,0),0))</f>
        <v>2747.7338243966401</v>
      </c>
      <c r="G14" s="7">
        <f>_xlfn.LET(_xlpm.nakitavansno,G$2,_xlpm.ay,$B14,IF((_xlpm.ay-_xlpm.nakitavansno&gt;=1)*(_xlpm.ay-_xlpm.nakitavansno&lt;=12),_xlfn.XLOOKUP(_xlpm.nakitavansno,Hesap!$A$2:$A$25,Hesap!$N$2:$N$25,0),0))</f>
        <v>3239.9594683769546</v>
      </c>
      <c r="H14" s="7">
        <f>_xlfn.LET(_xlpm.nakitavansno,H$2,_xlpm.ay,$B14,IF((_xlpm.ay-_xlpm.nakitavansno&gt;=1)*(_xlpm.ay-_xlpm.nakitavansno&lt;=12),_xlfn.XLOOKUP(_xlpm.nakitavansno,Hesap!$A$2:$A$25,Hesap!$N$2:$N$25,0),0))</f>
        <v>3749.8404321365315</v>
      </c>
      <c r="I14" s="7">
        <f>_xlfn.LET(_xlpm.nakitavansno,I$2,_xlpm.ay,$B14,IF((_xlpm.ay-_xlpm.nakitavansno&gt;=1)*(_xlpm.ay-_xlpm.nakitavansno&lt;=12),_xlfn.XLOOKUP(_xlpm.nakitavansno,Hesap!$A$2:$A$25,Hesap!$N$2:$N$25,0),0))</f>
        <v>4297.2762994213099</v>
      </c>
      <c r="J14" s="7">
        <f>_xlfn.LET(_xlpm.nakitavansno,J$2,_xlpm.ay,$B14,IF((_xlpm.ay-_xlpm.nakitavansno&gt;=1)*(_xlpm.ay-_xlpm.nakitavansno&lt;=12),_xlfn.XLOOKUP(_xlpm.nakitavansno,Hesap!$A$2:$A$25,Hesap!$N$2:$N$25,0),0))</f>
        <v>4896.7559488194956</v>
      </c>
      <c r="K14" s="7">
        <f>_xlfn.LET(_xlpm.nakitavansno,K$2,_xlpm.ay,$B14,IF((_xlpm.ay-_xlpm.nakitavansno&gt;=1)*(_xlpm.ay-_xlpm.nakitavansno&lt;=12),_xlfn.XLOOKUP(_xlpm.nakitavansno,Hesap!$A$2:$A$25,Hesap!$N$2:$N$25,0),0))</f>
        <v>5560.054509560493</v>
      </c>
      <c r="L14" s="7">
        <f>_xlfn.LET(_xlpm.nakitavansno,L$2,_xlpm.ay,$B14,IF((_xlpm.ay-_xlpm.nakitavansno&gt;=1)*(_xlpm.ay-_xlpm.nakitavansno&lt;=12),_xlfn.XLOOKUP(_xlpm.nakitavansno,Hesap!$A$2:$A$25,Hesap!$N$2:$N$25,0),0))</f>
        <v>6297.8079504636162</v>
      </c>
      <c r="M14" s="7">
        <f>_xlfn.LET(_xlpm.nakitavansno,M$2,_xlpm.ay,$B14,IF((_xlpm.ay-_xlpm.nakitavansno&gt;=1)*(_xlpm.ay-_xlpm.nakitavansno&lt;=12),_xlfn.XLOOKUP(_xlpm.nakitavansno,Hesap!$A$2:$A$25,Hesap!$N$2:$N$25,0),0))</f>
        <v>7120.4542421759697</v>
      </c>
      <c r="N14" s="7">
        <f>_xlfn.LET(_xlpm.nakitavansno,N$2,_xlpm.ay,$B14,IF((_xlpm.ay-_xlpm.nakitavansno&gt;=1)*(_xlpm.ay-_xlpm.nakitavansno&lt;=12),_xlfn.XLOOKUP(_xlpm.nakitavansno,Hesap!$A$2:$A$25,Hesap!$N$2:$N$25,0),0))</f>
        <v>0</v>
      </c>
      <c r="O14" s="7">
        <f>_xlfn.LET(_xlpm.nakitavansno,O$2,_xlpm.ay,$B14,IF((_xlpm.ay-_xlpm.nakitavansno&gt;=1)*(_xlpm.ay-_xlpm.nakitavansno&lt;=12),_xlfn.XLOOKUP(_xlpm.nakitavansno,Hesap!$A$2:$A$25,Hesap!$N$2:$N$25,0),0))</f>
        <v>0</v>
      </c>
      <c r="P14" s="7">
        <f>_xlfn.LET(_xlpm.nakitavansno,P$2,_xlpm.ay,$B14,IF((_xlpm.ay-_xlpm.nakitavansno&gt;=1)*(_xlpm.ay-_xlpm.nakitavansno&lt;=12),_xlfn.XLOOKUP(_xlpm.nakitavansno,Hesap!$A$2:$A$25,Hesap!$N$2:$N$25,0),0))</f>
        <v>0</v>
      </c>
      <c r="Q14" s="7">
        <f>_xlfn.LET(_xlpm.nakitavansno,Q$2,_xlpm.ay,$B14,IF((_xlpm.ay-_xlpm.nakitavansno&gt;=1)*(_xlpm.ay-_xlpm.nakitavansno&lt;=12),_xlfn.XLOOKUP(_xlpm.nakitavansno,Hesap!$A$2:$A$25,Hesap!$N$2:$N$25,0),0))</f>
        <v>0</v>
      </c>
      <c r="R14" s="7">
        <f>_xlfn.LET(_xlpm.nakitavansno,R$2,_xlpm.ay,$B14,IF((_xlpm.ay-_xlpm.nakitavansno&gt;=1)*(_xlpm.ay-_xlpm.nakitavansno&lt;=12),_xlfn.XLOOKUP(_xlpm.nakitavansno,Hesap!$A$2:$A$25,Hesap!$N$2:$N$25,0),0))</f>
        <v>0</v>
      </c>
      <c r="S14" s="7">
        <f>_xlfn.LET(_xlpm.nakitavansno,S$2,_xlpm.ay,$B14,IF((_xlpm.ay-_xlpm.nakitavansno&gt;=1)*(_xlpm.ay-_xlpm.nakitavansno&lt;=12),_xlfn.XLOOKUP(_xlpm.nakitavansno,Hesap!$A$2:$A$25,Hesap!$N$2:$N$25,0),0))</f>
        <v>0</v>
      </c>
      <c r="T14" s="7">
        <f>_xlfn.LET(_xlpm.nakitavansno,T$2,_xlpm.ay,$B14,IF((_xlpm.ay-_xlpm.nakitavansno&gt;=1)*(_xlpm.ay-_xlpm.nakitavansno&lt;=12),_xlfn.XLOOKUP(_xlpm.nakitavansno,Hesap!$A$2:$A$25,Hesap!$N$2:$N$25,0),0))</f>
        <v>0</v>
      </c>
      <c r="U14" s="7">
        <f>_xlfn.LET(_xlpm.nakitavansno,U$2,_xlpm.ay,$B14,IF((_xlpm.ay-_xlpm.nakitavansno&gt;=1)*(_xlpm.ay-_xlpm.nakitavansno&lt;=12),_xlfn.XLOOKUP(_xlpm.nakitavansno,Hesap!$A$2:$A$25,Hesap!$N$2:$N$25,0),0))</f>
        <v>0</v>
      </c>
      <c r="V14" s="7">
        <f>_xlfn.LET(_xlpm.nakitavansno,V$2,_xlpm.ay,$B14,IF((_xlpm.ay-_xlpm.nakitavansno&gt;=1)*(_xlpm.ay-_xlpm.nakitavansno&lt;=12),_xlfn.XLOOKUP(_xlpm.nakitavansno,Hesap!$A$2:$A$25,Hesap!$N$2:$N$25,0),0))</f>
        <v>0</v>
      </c>
      <c r="W14" s="7">
        <f>_xlfn.LET(_xlpm.nakitavansno,W$2,_xlpm.ay,$B14,IF((_xlpm.ay-_xlpm.nakitavansno&gt;=1)*(_xlpm.ay-_xlpm.nakitavansno&lt;=12),_xlfn.XLOOKUP(_xlpm.nakitavansno,Hesap!$A$2:$A$25,Hesap!$N$2:$N$25,0),0))</f>
        <v>0</v>
      </c>
      <c r="X14" s="7">
        <f>_xlfn.LET(_xlpm.nakitavansno,X$2,_xlpm.ay,$B14,IF((_xlpm.ay-_xlpm.nakitavansno&gt;=1)*(_xlpm.ay-_xlpm.nakitavansno&lt;=12),_xlfn.XLOOKUP(_xlpm.nakitavansno,Hesap!$A$2:$A$25,Hesap!$N$2:$N$25,0),0))</f>
        <v>0</v>
      </c>
      <c r="Y14" s="7">
        <f>_xlfn.LET(_xlpm.nakitavansno,Y$2,_xlpm.ay,$B14,IF((_xlpm.ay-_xlpm.nakitavansno&gt;=1)*(_xlpm.ay-_xlpm.nakitavansno&lt;=12),_xlfn.XLOOKUP(_xlpm.nakitavansno,Hesap!$A$2:$A$25,Hesap!$N$2:$N$25,0),0))</f>
        <v>0</v>
      </c>
      <c r="Z14" s="7">
        <f>_xlfn.LET(_xlpm.nakitavansno,Z$2,_xlpm.ay,$B14,IF((_xlpm.ay-_xlpm.nakitavansno&gt;=1)*(_xlpm.ay-_xlpm.nakitavansno&lt;=12),_xlfn.XLOOKUP(_xlpm.nakitavansno,Hesap!$A$2:$A$25,Hesap!$N$2:$N$25,0),0))</f>
        <v>0</v>
      </c>
      <c r="AA14" s="7">
        <f t="shared" si="0"/>
        <v>42811.636707009151</v>
      </c>
    </row>
    <row r="15" spans="1:27" x14ac:dyDescent="0.25">
      <c r="A15" s="30"/>
      <c r="B15" s="4">
        <v>13</v>
      </c>
      <c r="C15" s="7">
        <f>_xlfn.LET(_xlpm.nakitavansno,C$2,_xlpm.ay,$B15,IF((_xlpm.ay-_xlpm.nakitavansno&gt;=1)*(_xlpm.ay-_xlpm.nakitavansno&lt;=12),_xlfn.XLOOKUP(_xlpm.nakitavansno,Hesap!$A$2:$A$25,Hesap!$N$2:$N$25,0),0))</f>
        <v>980.54532896893977</v>
      </c>
      <c r="D15" s="7">
        <f>_xlfn.LET(_xlpm.nakitavansno,D$2,_xlpm.ay,$B15,IF((_xlpm.ay-_xlpm.nakitavansno&gt;=1)*(_xlpm.ay-_xlpm.nakitavansno&lt;=12),_xlfn.XLOOKUP(_xlpm.nakitavansno,Hesap!$A$2:$A$25,Hesap!$N$2:$N$25,0),0))</f>
        <v>1678.033957453209</v>
      </c>
      <c r="E15" s="7">
        <f>_xlfn.LET(_xlpm.nakitavansno,E$2,_xlpm.ay,$B15,IF((_xlpm.ay-_xlpm.nakitavansno&gt;=1)*(_xlpm.ay-_xlpm.nakitavansno&lt;=12),_xlfn.XLOOKUP(_xlpm.nakitavansno,Hesap!$A$2:$A$25,Hesap!$N$2:$N$25,0),0))</f>
        <v>2243.1747452359923</v>
      </c>
      <c r="F15" s="7">
        <f>_xlfn.LET(_xlpm.nakitavansno,F$2,_xlpm.ay,$B15,IF((_xlpm.ay-_xlpm.nakitavansno&gt;=1)*(_xlpm.ay-_xlpm.nakitavansno&lt;=12),_xlfn.XLOOKUP(_xlpm.nakitavansno,Hesap!$A$2:$A$25,Hesap!$N$2:$N$25,0),0))</f>
        <v>2747.7338243966401</v>
      </c>
      <c r="G15" s="7">
        <f>_xlfn.LET(_xlpm.nakitavansno,G$2,_xlpm.ay,$B15,IF((_xlpm.ay-_xlpm.nakitavansno&gt;=1)*(_xlpm.ay-_xlpm.nakitavansno&lt;=12),_xlfn.XLOOKUP(_xlpm.nakitavansno,Hesap!$A$2:$A$25,Hesap!$N$2:$N$25,0),0))</f>
        <v>3239.9594683769546</v>
      </c>
      <c r="H15" s="7">
        <f>_xlfn.LET(_xlpm.nakitavansno,H$2,_xlpm.ay,$B15,IF((_xlpm.ay-_xlpm.nakitavansno&gt;=1)*(_xlpm.ay-_xlpm.nakitavansno&lt;=12),_xlfn.XLOOKUP(_xlpm.nakitavansno,Hesap!$A$2:$A$25,Hesap!$N$2:$N$25,0),0))</f>
        <v>3749.8404321365315</v>
      </c>
      <c r="I15" s="7">
        <f>_xlfn.LET(_xlpm.nakitavansno,I$2,_xlpm.ay,$B15,IF((_xlpm.ay-_xlpm.nakitavansno&gt;=1)*(_xlpm.ay-_xlpm.nakitavansno&lt;=12),_xlfn.XLOOKUP(_xlpm.nakitavansno,Hesap!$A$2:$A$25,Hesap!$N$2:$N$25,0),0))</f>
        <v>4297.2762994213099</v>
      </c>
      <c r="J15" s="7">
        <f>_xlfn.LET(_xlpm.nakitavansno,J$2,_xlpm.ay,$B15,IF((_xlpm.ay-_xlpm.nakitavansno&gt;=1)*(_xlpm.ay-_xlpm.nakitavansno&lt;=12),_xlfn.XLOOKUP(_xlpm.nakitavansno,Hesap!$A$2:$A$25,Hesap!$N$2:$N$25,0),0))</f>
        <v>4896.7559488194956</v>
      </c>
      <c r="K15" s="7">
        <f>_xlfn.LET(_xlpm.nakitavansno,K$2,_xlpm.ay,$B15,IF((_xlpm.ay-_xlpm.nakitavansno&gt;=1)*(_xlpm.ay-_xlpm.nakitavansno&lt;=12),_xlfn.XLOOKUP(_xlpm.nakitavansno,Hesap!$A$2:$A$25,Hesap!$N$2:$N$25,0),0))</f>
        <v>5560.054509560493</v>
      </c>
      <c r="L15" s="7">
        <f>_xlfn.LET(_xlpm.nakitavansno,L$2,_xlpm.ay,$B15,IF((_xlpm.ay-_xlpm.nakitavansno&gt;=1)*(_xlpm.ay-_xlpm.nakitavansno&lt;=12),_xlfn.XLOOKUP(_xlpm.nakitavansno,Hesap!$A$2:$A$25,Hesap!$N$2:$N$25,0),0))</f>
        <v>6297.8079504636162</v>
      </c>
      <c r="M15" s="7">
        <f>_xlfn.LET(_xlpm.nakitavansno,M$2,_xlpm.ay,$B15,IF((_xlpm.ay-_xlpm.nakitavansno&gt;=1)*(_xlpm.ay-_xlpm.nakitavansno&lt;=12),_xlfn.XLOOKUP(_xlpm.nakitavansno,Hesap!$A$2:$A$25,Hesap!$N$2:$N$25,0),0))</f>
        <v>7120.4542421759697</v>
      </c>
      <c r="N15" s="7">
        <f>_xlfn.LET(_xlpm.nakitavansno,N$2,_xlpm.ay,$B15,IF((_xlpm.ay-_xlpm.nakitavansno&gt;=1)*(_xlpm.ay-_xlpm.nakitavansno&lt;=12),_xlfn.XLOOKUP(_xlpm.nakitavansno,Hesap!$A$2:$A$25,Hesap!$N$2:$N$25,0),0))</f>
        <v>8038.8196100409559</v>
      </c>
      <c r="O15" s="7">
        <f>_xlfn.LET(_xlpm.nakitavansno,O$2,_xlpm.ay,$B15,IF((_xlpm.ay-_xlpm.nakitavansno&gt;=1)*(_xlpm.ay-_xlpm.nakitavansno&lt;=12),_xlfn.XLOOKUP(_xlpm.nakitavansno,Hesap!$A$2:$A$25,Hesap!$N$2:$N$25,0),0))</f>
        <v>0</v>
      </c>
      <c r="P15" s="7">
        <f>_xlfn.LET(_xlpm.nakitavansno,P$2,_xlpm.ay,$B15,IF((_xlpm.ay-_xlpm.nakitavansno&gt;=1)*(_xlpm.ay-_xlpm.nakitavansno&lt;=12),_xlfn.XLOOKUP(_xlpm.nakitavansno,Hesap!$A$2:$A$25,Hesap!$N$2:$N$25,0),0))</f>
        <v>0</v>
      </c>
      <c r="Q15" s="7">
        <f>_xlfn.LET(_xlpm.nakitavansno,Q$2,_xlpm.ay,$B15,IF((_xlpm.ay-_xlpm.nakitavansno&gt;=1)*(_xlpm.ay-_xlpm.nakitavansno&lt;=12),_xlfn.XLOOKUP(_xlpm.nakitavansno,Hesap!$A$2:$A$25,Hesap!$N$2:$N$25,0),0))</f>
        <v>0</v>
      </c>
      <c r="R15" s="7">
        <f>_xlfn.LET(_xlpm.nakitavansno,R$2,_xlpm.ay,$B15,IF((_xlpm.ay-_xlpm.nakitavansno&gt;=1)*(_xlpm.ay-_xlpm.nakitavansno&lt;=12),_xlfn.XLOOKUP(_xlpm.nakitavansno,Hesap!$A$2:$A$25,Hesap!$N$2:$N$25,0),0))</f>
        <v>0</v>
      </c>
      <c r="S15" s="7">
        <f>_xlfn.LET(_xlpm.nakitavansno,S$2,_xlpm.ay,$B15,IF((_xlpm.ay-_xlpm.nakitavansno&gt;=1)*(_xlpm.ay-_xlpm.nakitavansno&lt;=12),_xlfn.XLOOKUP(_xlpm.nakitavansno,Hesap!$A$2:$A$25,Hesap!$N$2:$N$25,0),0))</f>
        <v>0</v>
      </c>
      <c r="T15" s="7">
        <f>_xlfn.LET(_xlpm.nakitavansno,T$2,_xlpm.ay,$B15,IF((_xlpm.ay-_xlpm.nakitavansno&gt;=1)*(_xlpm.ay-_xlpm.nakitavansno&lt;=12),_xlfn.XLOOKUP(_xlpm.nakitavansno,Hesap!$A$2:$A$25,Hesap!$N$2:$N$25,0),0))</f>
        <v>0</v>
      </c>
      <c r="U15" s="7">
        <f>_xlfn.LET(_xlpm.nakitavansno,U$2,_xlpm.ay,$B15,IF((_xlpm.ay-_xlpm.nakitavansno&gt;=1)*(_xlpm.ay-_xlpm.nakitavansno&lt;=12),_xlfn.XLOOKUP(_xlpm.nakitavansno,Hesap!$A$2:$A$25,Hesap!$N$2:$N$25,0),0))</f>
        <v>0</v>
      </c>
      <c r="V15" s="7">
        <f>_xlfn.LET(_xlpm.nakitavansno,V$2,_xlpm.ay,$B15,IF((_xlpm.ay-_xlpm.nakitavansno&gt;=1)*(_xlpm.ay-_xlpm.nakitavansno&lt;=12),_xlfn.XLOOKUP(_xlpm.nakitavansno,Hesap!$A$2:$A$25,Hesap!$N$2:$N$25,0),0))</f>
        <v>0</v>
      </c>
      <c r="W15" s="7">
        <f>_xlfn.LET(_xlpm.nakitavansno,W$2,_xlpm.ay,$B15,IF((_xlpm.ay-_xlpm.nakitavansno&gt;=1)*(_xlpm.ay-_xlpm.nakitavansno&lt;=12),_xlfn.XLOOKUP(_xlpm.nakitavansno,Hesap!$A$2:$A$25,Hesap!$N$2:$N$25,0),0))</f>
        <v>0</v>
      </c>
      <c r="X15" s="7">
        <f>_xlfn.LET(_xlpm.nakitavansno,X$2,_xlpm.ay,$B15,IF((_xlpm.ay-_xlpm.nakitavansno&gt;=1)*(_xlpm.ay-_xlpm.nakitavansno&lt;=12),_xlfn.XLOOKUP(_xlpm.nakitavansno,Hesap!$A$2:$A$25,Hesap!$N$2:$N$25,0),0))</f>
        <v>0</v>
      </c>
      <c r="Y15" s="7">
        <f>_xlfn.LET(_xlpm.nakitavansno,Y$2,_xlpm.ay,$B15,IF((_xlpm.ay-_xlpm.nakitavansno&gt;=1)*(_xlpm.ay-_xlpm.nakitavansno&lt;=12),_xlfn.XLOOKUP(_xlpm.nakitavansno,Hesap!$A$2:$A$25,Hesap!$N$2:$N$25,0),0))</f>
        <v>0</v>
      </c>
      <c r="Z15" s="7">
        <f>_xlfn.LET(_xlpm.nakitavansno,Z$2,_xlpm.ay,$B15,IF((_xlpm.ay-_xlpm.nakitavansno&gt;=1)*(_xlpm.ay-_xlpm.nakitavansno&lt;=12),_xlfn.XLOOKUP(_xlpm.nakitavansno,Hesap!$A$2:$A$25,Hesap!$N$2:$N$25,0),0))</f>
        <v>0</v>
      </c>
      <c r="AA15" s="7">
        <f t="shared" si="0"/>
        <v>50850.456317050106</v>
      </c>
    </row>
    <row r="16" spans="1:27" x14ac:dyDescent="0.25">
      <c r="A16" s="30"/>
      <c r="B16" s="4">
        <v>14</v>
      </c>
      <c r="C16" s="7">
        <f>_xlfn.LET(_xlpm.nakitavansno,C$2,_xlpm.ay,$B16,IF((_xlpm.ay-_xlpm.nakitavansno&gt;=1)*(_xlpm.ay-_xlpm.nakitavansno&lt;=12),_xlfn.XLOOKUP(_xlpm.nakitavansno,Hesap!$A$2:$A$25,Hesap!$N$2:$N$25,0),0))</f>
        <v>0</v>
      </c>
      <c r="D16" s="7">
        <f>_xlfn.LET(_xlpm.nakitavansno,D$2,_xlpm.ay,$B16,IF((_xlpm.ay-_xlpm.nakitavansno&gt;=1)*(_xlpm.ay-_xlpm.nakitavansno&lt;=12),_xlfn.XLOOKUP(_xlpm.nakitavansno,Hesap!$A$2:$A$25,Hesap!$N$2:$N$25,0),0))</f>
        <v>1678.033957453209</v>
      </c>
      <c r="E16" s="7">
        <f>_xlfn.LET(_xlpm.nakitavansno,E$2,_xlpm.ay,$B16,IF((_xlpm.ay-_xlpm.nakitavansno&gt;=1)*(_xlpm.ay-_xlpm.nakitavansno&lt;=12),_xlfn.XLOOKUP(_xlpm.nakitavansno,Hesap!$A$2:$A$25,Hesap!$N$2:$N$25,0),0))</f>
        <v>2243.1747452359923</v>
      </c>
      <c r="F16" s="7">
        <f>_xlfn.LET(_xlpm.nakitavansno,F$2,_xlpm.ay,$B16,IF((_xlpm.ay-_xlpm.nakitavansno&gt;=1)*(_xlpm.ay-_xlpm.nakitavansno&lt;=12),_xlfn.XLOOKUP(_xlpm.nakitavansno,Hesap!$A$2:$A$25,Hesap!$N$2:$N$25,0),0))</f>
        <v>2747.7338243966401</v>
      </c>
      <c r="G16" s="7">
        <f>_xlfn.LET(_xlpm.nakitavansno,G$2,_xlpm.ay,$B16,IF((_xlpm.ay-_xlpm.nakitavansno&gt;=1)*(_xlpm.ay-_xlpm.nakitavansno&lt;=12),_xlfn.XLOOKUP(_xlpm.nakitavansno,Hesap!$A$2:$A$25,Hesap!$N$2:$N$25,0),0))</f>
        <v>3239.9594683769546</v>
      </c>
      <c r="H16" s="7">
        <f>_xlfn.LET(_xlpm.nakitavansno,H$2,_xlpm.ay,$B16,IF((_xlpm.ay-_xlpm.nakitavansno&gt;=1)*(_xlpm.ay-_xlpm.nakitavansno&lt;=12),_xlfn.XLOOKUP(_xlpm.nakitavansno,Hesap!$A$2:$A$25,Hesap!$N$2:$N$25,0),0))</f>
        <v>3749.8404321365315</v>
      </c>
      <c r="I16" s="7">
        <f>_xlfn.LET(_xlpm.nakitavansno,I$2,_xlpm.ay,$B16,IF((_xlpm.ay-_xlpm.nakitavansno&gt;=1)*(_xlpm.ay-_xlpm.nakitavansno&lt;=12),_xlfn.XLOOKUP(_xlpm.nakitavansno,Hesap!$A$2:$A$25,Hesap!$N$2:$N$25,0),0))</f>
        <v>4297.2762994213099</v>
      </c>
      <c r="J16" s="7">
        <f>_xlfn.LET(_xlpm.nakitavansno,J$2,_xlpm.ay,$B16,IF((_xlpm.ay-_xlpm.nakitavansno&gt;=1)*(_xlpm.ay-_xlpm.nakitavansno&lt;=12),_xlfn.XLOOKUP(_xlpm.nakitavansno,Hesap!$A$2:$A$25,Hesap!$N$2:$N$25,0),0))</f>
        <v>4896.7559488194956</v>
      </c>
      <c r="K16" s="7">
        <f>_xlfn.LET(_xlpm.nakitavansno,K$2,_xlpm.ay,$B16,IF((_xlpm.ay-_xlpm.nakitavansno&gt;=1)*(_xlpm.ay-_xlpm.nakitavansno&lt;=12),_xlfn.XLOOKUP(_xlpm.nakitavansno,Hesap!$A$2:$A$25,Hesap!$N$2:$N$25,0),0))</f>
        <v>5560.054509560493</v>
      </c>
      <c r="L16" s="7">
        <f>_xlfn.LET(_xlpm.nakitavansno,L$2,_xlpm.ay,$B16,IF((_xlpm.ay-_xlpm.nakitavansno&gt;=1)*(_xlpm.ay-_xlpm.nakitavansno&lt;=12),_xlfn.XLOOKUP(_xlpm.nakitavansno,Hesap!$A$2:$A$25,Hesap!$N$2:$N$25,0),0))</f>
        <v>6297.8079504636162</v>
      </c>
      <c r="M16" s="7">
        <f>_xlfn.LET(_xlpm.nakitavansno,M$2,_xlpm.ay,$B16,IF((_xlpm.ay-_xlpm.nakitavansno&gt;=1)*(_xlpm.ay-_xlpm.nakitavansno&lt;=12),_xlfn.XLOOKUP(_xlpm.nakitavansno,Hesap!$A$2:$A$25,Hesap!$N$2:$N$25,0),0))</f>
        <v>7120.4542421759697</v>
      </c>
      <c r="N16" s="7">
        <f>_xlfn.LET(_xlpm.nakitavansno,N$2,_xlpm.ay,$B16,IF((_xlpm.ay-_xlpm.nakitavansno&gt;=1)*(_xlpm.ay-_xlpm.nakitavansno&lt;=12),_xlfn.XLOOKUP(_xlpm.nakitavansno,Hesap!$A$2:$A$25,Hesap!$N$2:$N$25,0),0))</f>
        <v>8038.8196100409559</v>
      </c>
      <c r="O16" s="7">
        <f>_xlfn.LET(_xlpm.nakitavansno,O$2,_xlpm.ay,$B16,IF((_xlpm.ay-_xlpm.nakitavansno&gt;=1)*(_xlpm.ay-_xlpm.nakitavansno&lt;=12),_xlfn.XLOOKUP(_xlpm.nakitavansno,Hesap!$A$2:$A$25,Hesap!$N$2:$N$25,0),0))</f>
        <v>0</v>
      </c>
      <c r="P16" s="7">
        <f>_xlfn.LET(_xlpm.nakitavansno,P$2,_xlpm.ay,$B16,IF((_xlpm.ay-_xlpm.nakitavansno&gt;=1)*(_xlpm.ay-_xlpm.nakitavansno&lt;=12),_xlfn.XLOOKUP(_xlpm.nakitavansno,Hesap!$A$2:$A$25,Hesap!$N$2:$N$25,0),0))</f>
        <v>0</v>
      </c>
      <c r="Q16" s="7">
        <f>_xlfn.LET(_xlpm.nakitavansno,Q$2,_xlpm.ay,$B16,IF((_xlpm.ay-_xlpm.nakitavansno&gt;=1)*(_xlpm.ay-_xlpm.nakitavansno&lt;=12),_xlfn.XLOOKUP(_xlpm.nakitavansno,Hesap!$A$2:$A$25,Hesap!$N$2:$N$25,0),0))</f>
        <v>0</v>
      </c>
      <c r="R16" s="7">
        <f>_xlfn.LET(_xlpm.nakitavansno,R$2,_xlpm.ay,$B16,IF((_xlpm.ay-_xlpm.nakitavansno&gt;=1)*(_xlpm.ay-_xlpm.nakitavansno&lt;=12),_xlfn.XLOOKUP(_xlpm.nakitavansno,Hesap!$A$2:$A$25,Hesap!$N$2:$N$25,0),0))</f>
        <v>0</v>
      </c>
      <c r="S16" s="7">
        <f>_xlfn.LET(_xlpm.nakitavansno,S$2,_xlpm.ay,$B16,IF((_xlpm.ay-_xlpm.nakitavansno&gt;=1)*(_xlpm.ay-_xlpm.nakitavansno&lt;=12),_xlfn.XLOOKUP(_xlpm.nakitavansno,Hesap!$A$2:$A$25,Hesap!$N$2:$N$25,0),0))</f>
        <v>0</v>
      </c>
      <c r="T16" s="7">
        <f>_xlfn.LET(_xlpm.nakitavansno,T$2,_xlpm.ay,$B16,IF((_xlpm.ay-_xlpm.nakitavansno&gt;=1)*(_xlpm.ay-_xlpm.nakitavansno&lt;=12),_xlfn.XLOOKUP(_xlpm.nakitavansno,Hesap!$A$2:$A$25,Hesap!$N$2:$N$25,0),0))</f>
        <v>0</v>
      </c>
      <c r="U16" s="7">
        <f>_xlfn.LET(_xlpm.nakitavansno,U$2,_xlpm.ay,$B16,IF((_xlpm.ay-_xlpm.nakitavansno&gt;=1)*(_xlpm.ay-_xlpm.nakitavansno&lt;=12),_xlfn.XLOOKUP(_xlpm.nakitavansno,Hesap!$A$2:$A$25,Hesap!$N$2:$N$25,0),0))</f>
        <v>0</v>
      </c>
      <c r="V16" s="7">
        <f>_xlfn.LET(_xlpm.nakitavansno,V$2,_xlpm.ay,$B16,IF((_xlpm.ay-_xlpm.nakitavansno&gt;=1)*(_xlpm.ay-_xlpm.nakitavansno&lt;=12),_xlfn.XLOOKUP(_xlpm.nakitavansno,Hesap!$A$2:$A$25,Hesap!$N$2:$N$25,0),0))</f>
        <v>0</v>
      </c>
      <c r="W16" s="7">
        <f>_xlfn.LET(_xlpm.nakitavansno,W$2,_xlpm.ay,$B16,IF((_xlpm.ay-_xlpm.nakitavansno&gt;=1)*(_xlpm.ay-_xlpm.nakitavansno&lt;=12),_xlfn.XLOOKUP(_xlpm.nakitavansno,Hesap!$A$2:$A$25,Hesap!$N$2:$N$25,0),0))</f>
        <v>0</v>
      </c>
      <c r="X16" s="7">
        <f>_xlfn.LET(_xlpm.nakitavansno,X$2,_xlpm.ay,$B16,IF((_xlpm.ay-_xlpm.nakitavansno&gt;=1)*(_xlpm.ay-_xlpm.nakitavansno&lt;=12),_xlfn.XLOOKUP(_xlpm.nakitavansno,Hesap!$A$2:$A$25,Hesap!$N$2:$N$25,0),0))</f>
        <v>0</v>
      </c>
      <c r="Y16" s="7">
        <f>_xlfn.LET(_xlpm.nakitavansno,Y$2,_xlpm.ay,$B16,IF((_xlpm.ay-_xlpm.nakitavansno&gt;=1)*(_xlpm.ay-_xlpm.nakitavansno&lt;=12),_xlfn.XLOOKUP(_xlpm.nakitavansno,Hesap!$A$2:$A$25,Hesap!$N$2:$N$25,0),0))</f>
        <v>0</v>
      </c>
      <c r="Z16" s="7">
        <f>_xlfn.LET(_xlpm.nakitavansno,Z$2,_xlpm.ay,$B16,IF((_xlpm.ay-_xlpm.nakitavansno&gt;=1)*(_xlpm.ay-_xlpm.nakitavansno&lt;=12),_xlfn.XLOOKUP(_xlpm.nakitavansno,Hesap!$A$2:$A$25,Hesap!$N$2:$N$25,0),0))</f>
        <v>0</v>
      </c>
      <c r="AA16" s="7">
        <f t="shared" si="0"/>
        <v>49869.910988081167</v>
      </c>
    </row>
    <row r="17" spans="1:27" x14ac:dyDescent="0.25">
      <c r="A17" s="30"/>
      <c r="B17" s="4">
        <v>15</v>
      </c>
      <c r="C17" s="7">
        <f>_xlfn.LET(_xlpm.nakitavansno,C$2,_xlpm.ay,$B17,IF((_xlpm.ay-_xlpm.nakitavansno&gt;=1)*(_xlpm.ay-_xlpm.nakitavansno&lt;=12),_xlfn.XLOOKUP(_xlpm.nakitavansno,Hesap!$A$2:$A$25,Hesap!$N$2:$N$25,0),0))</f>
        <v>0</v>
      </c>
      <c r="D17" s="7">
        <f>_xlfn.LET(_xlpm.nakitavansno,D$2,_xlpm.ay,$B17,IF((_xlpm.ay-_xlpm.nakitavansno&gt;=1)*(_xlpm.ay-_xlpm.nakitavansno&lt;=12),_xlfn.XLOOKUP(_xlpm.nakitavansno,Hesap!$A$2:$A$25,Hesap!$N$2:$N$25,0),0))</f>
        <v>0</v>
      </c>
      <c r="E17" s="7">
        <f>_xlfn.LET(_xlpm.nakitavansno,E$2,_xlpm.ay,$B17,IF((_xlpm.ay-_xlpm.nakitavansno&gt;=1)*(_xlpm.ay-_xlpm.nakitavansno&lt;=12),_xlfn.XLOOKUP(_xlpm.nakitavansno,Hesap!$A$2:$A$25,Hesap!$N$2:$N$25,0),0))</f>
        <v>2243.1747452359923</v>
      </c>
      <c r="F17" s="7">
        <f>_xlfn.LET(_xlpm.nakitavansno,F$2,_xlpm.ay,$B17,IF((_xlpm.ay-_xlpm.nakitavansno&gt;=1)*(_xlpm.ay-_xlpm.nakitavansno&lt;=12),_xlfn.XLOOKUP(_xlpm.nakitavansno,Hesap!$A$2:$A$25,Hesap!$N$2:$N$25,0),0))</f>
        <v>2747.7338243966401</v>
      </c>
      <c r="G17" s="7">
        <f>_xlfn.LET(_xlpm.nakitavansno,G$2,_xlpm.ay,$B17,IF((_xlpm.ay-_xlpm.nakitavansno&gt;=1)*(_xlpm.ay-_xlpm.nakitavansno&lt;=12),_xlfn.XLOOKUP(_xlpm.nakitavansno,Hesap!$A$2:$A$25,Hesap!$N$2:$N$25,0),0))</f>
        <v>3239.9594683769546</v>
      </c>
      <c r="H17" s="7">
        <f>_xlfn.LET(_xlpm.nakitavansno,H$2,_xlpm.ay,$B17,IF((_xlpm.ay-_xlpm.nakitavansno&gt;=1)*(_xlpm.ay-_xlpm.nakitavansno&lt;=12),_xlfn.XLOOKUP(_xlpm.nakitavansno,Hesap!$A$2:$A$25,Hesap!$N$2:$N$25,0),0))</f>
        <v>3749.8404321365315</v>
      </c>
      <c r="I17" s="7">
        <f>_xlfn.LET(_xlpm.nakitavansno,I$2,_xlpm.ay,$B17,IF((_xlpm.ay-_xlpm.nakitavansno&gt;=1)*(_xlpm.ay-_xlpm.nakitavansno&lt;=12),_xlfn.XLOOKUP(_xlpm.nakitavansno,Hesap!$A$2:$A$25,Hesap!$N$2:$N$25,0),0))</f>
        <v>4297.2762994213099</v>
      </c>
      <c r="J17" s="7">
        <f>_xlfn.LET(_xlpm.nakitavansno,J$2,_xlpm.ay,$B17,IF((_xlpm.ay-_xlpm.nakitavansno&gt;=1)*(_xlpm.ay-_xlpm.nakitavansno&lt;=12),_xlfn.XLOOKUP(_xlpm.nakitavansno,Hesap!$A$2:$A$25,Hesap!$N$2:$N$25,0),0))</f>
        <v>4896.7559488194956</v>
      </c>
      <c r="K17" s="7">
        <f>_xlfn.LET(_xlpm.nakitavansno,K$2,_xlpm.ay,$B17,IF((_xlpm.ay-_xlpm.nakitavansno&gt;=1)*(_xlpm.ay-_xlpm.nakitavansno&lt;=12),_xlfn.XLOOKUP(_xlpm.nakitavansno,Hesap!$A$2:$A$25,Hesap!$N$2:$N$25,0),0))</f>
        <v>5560.054509560493</v>
      </c>
      <c r="L17" s="7">
        <f>_xlfn.LET(_xlpm.nakitavansno,L$2,_xlpm.ay,$B17,IF((_xlpm.ay-_xlpm.nakitavansno&gt;=1)*(_xlpm.ay-_xlpm.nakitavansno&lt;=12),_xlfn.XLOOKUP(_xlpm.nakitavansno,Hesap!$A$2:$A$25,Hesap!$N$2:$N$25,0),0))</f>
        <v>6297.8079504636162</v>
      </c>
      <c r="M17" s="7">
        <f>_xlfn.LET(_xlpm.nakitavansno,M$2,_xlpm.ay,$B17,IF((_xlpm.ay-_xlpm.nakitavansno&gt;=1)*(_xlpm.ay-_xlpm.nakitavansno&lt;=12),_xlfn.XLOOKUP(_xlpm.nakitavansno,Hesap!$A$2:$A$25,Hesap!$N$2:$N$25,0),0))</f>
        <v>7120.4542421759697</v>
      </c>
      <c r="N17" s="7">
        <f>_xlfn.LET(_xlpm.nakitavansno,N$2,_xlpm.ay,$B17,IF((_xlpm.ay-_xlpm.nakitavansno&gt;=1)*(_xlpm.ay-_xlpm.nakitavansno&lt;=12),_xlfn.XLOOKUP(_xlpm.nakitavansno,Hesap!$A$2:$A$25,Hesap!$N$2:$N$25,0),0))</f>
        <v>8038.8196100409559</v>
      </c>
      <c r="O17" s="7">
        <f>_xlfn.LET(_xlpm.nakitavansno,O$2,_xlpm.ay,$B17,IF((_xlpm.ay-_xlpm.nakitavansno&gt;=1)*(_xlpm.ay-_xlpm.nakitavansno&lt;=12),_xlfn.XLOOKUP(_xlpm.nakitavansno,Hesap!$A$2:$A$25,Hesap!$N$2:$N$25,0),0))</f>
        <v>0</v>
      </c>
      <c r="P17" s="7">
        <f>_xlfn.LET(_xlpm.nakitavansno,P$2,_xlpm.ay,$B17,IF((_xlpm.ay-_xlpm.nakitavansno&gt;=1)*(_xlpm.ay-_xlpm.nakitavansno&lt;=12),_xlfn.XLOOKUP(_xlpm.nakitavansno,Hesap!$A$2:$A$25,Hesap!$N$2:$N$25,0),0))</f>
        <v>0</v>
      </c>
      <c r="Q17" s="7">
        <f>_xlfn.LET(_xlpm.nakitavansno,Q$2,_xlpm.ay,$B17,IF((_xlpm.ay-_xlpm.nakitavansno&gt;=1)*(_xlpm.ay-_xlpm.nakitavansno&lt;=12),_xlfn.XLOOKUP(_xlpm.nakitavansno,Hesap!$A$2:$A$25,Hesap!$N$2:$N$25,0),0))</f>
        <v>0</v>
      </c>
      <c r="R17" s="7">
        <f>_xlfn.LET(_xlpm.nakitavansno,R$2,_xlpm.ay,$B17,IF((_xlpm.ay-_xlpm.nakitavansno&gt;=1)*(_xlpm.ay-_xlpm.nakitavansno&lt;=12),_xlfn.XLOOKUP(_xlpm.nakitavansno,Hesap!$A$2:$A$25,Hesap!$N$2:$N$25,0),0))</f>
        <v>0</v>
      </c>
      <c r="S17" s="7">
        <f>_xlfn.LET(_xlpm.nakitavansno,S$2,_xlpm.ay,$B17,IF((_xlpm.ay-_xlpm.nakitavansno&gt;=1)*(_xlpm.ay-_xlpm.nakitavansno&lt;=12),_xlfn.XLOOKUP(_xlpm.nakitavansno,Hesap!$A$2:$A$25,Hesap!$N$2:$N$25,0),0))</f>
        <v>0</v>
      </c>
      <c r="T17" s="7">
        <f>_xlfn.LET(_xlpm.nakitavansno,T$2,_xlpm.ay,$B17,IF((_xlpm.ay-_xlpm.nakitavansno&gt;=1)*(_xlpm.ay-_xlpm.nakitavansno&lt;=12),_xlfn.XLOOKUP(_xlpm.nakitavansno,Hesap!$A$2:$A$25,Hesap!$N$2:$N$25,0),0))</f>
        <v>0</v>
      </c>
      <c r="U17" s="7">
        <f>_xlfn.LET(_xlpm.nakitavansno,U$2,_xlpm.ay,$B17,IF((_xlpm.ay-_xlpm.nakitavansno&gt;=1)*(_xlpm.ay-_xlpm.nakitavansno&lt;=12),_xlfn.XLOOKUP(_xlpm.nakitavansno,Hesap!$A$2:$A$25,Hesap!$N$2:$N$25,0),0))</f>
        <v>0</v>
      </c>
      <c r="V17" s="7">
        <f>_xlfn.LET(_xlpm.nakitavansno,V$2,_xlpm.ay,$B17,IF((_xlpm.ay-_xlpm.nakitavansno&gt;=1)*(_xlpm.ay-_xlpm.nakitavansno&lt;=12),_xlfn.XLOOKUP(_xlpm.nakitavansno,Hesap!$A$2:$A$25,Hesap!$N$2:$N$25,0),0))</f>
        <v>0</v>
      </c>
      <c r="W17" s="7">
        <f>_xlfn.LET(_xlpm.nakitavansno,W$2,_xlpm.ay,$B17,IF((_xlpm.ay-_xlpm.nakitavansno&gt;=1)*(_xlpm.ay-_xlpm.nakitavansno&lt;=12),_xlfn.XLOOKUP(_xlpm.nakitavansno,Hesap!$A$2:$A$25,Hesap!$N$2:$N$25,0),0))</f>
        <v>0</v>
      </c>
      <c r="X17" s="7">
        <f>_xlfn.LET(_xlpm.nakitavansno,X$2,_xlpm.ay,$B17,IF((_xlpm.ay-_xlpm.nakitavansno&gt;=1)*(_xlpm.ay-_xlpm.nakitavansno&lt;=12),_xlfn.XLOOKUP(_xlpm.nakitavansno,Hesap!$A$2:$A$25,Hesap!$N$2:$N$25,0),0))</f>
        <v>0</v>
      </c>
      <c r="Y17" s="7">
        <f>_xlfn.LET(_xlpm.nakitavansno,Y$2,_xlpm.ay,$B17,IF((_xlpm.ay-_xlpm.nakitavansno&gt;=1)*(_xlpm.ay-_xlpm.nakitavansno&lt;=12),_xlfn.XLOOKUP(_xlpm.nakitavansno,Hesap!$A$2:$A$25,Hesap!$N$2:$N$25,0),0))</f>
        <v>0</v>
      </c>
      <c r="Z17" s="7">
        <f>_xlfn.LET(_xlpm.nakitavansno,Z$2,_xlpm.ay,$B17,IF((_xlpm.ay-_xlpm.nakitavansno&gt;=1)*(_xlpm.ay-_xlpm.nakitavansno&lt;=12),_xlfn.XLOOKUP(_xlpm.nakitavansno,Hesap!$A$2:$A$25,Hesap!$N$2:$N$25,0),0))</f>
        <v>0</v>
      </c>
      <c r="AA17" s="7">
        <f t="shared" si="0"/>
        <v>48191.877030627955</v>
      </c>
    </row>
    <row r="18" spans="1:27" x14ac:dyDescent="0.25">
      <c r="A18" s="30"/>
      <c r="B18" s="4">
        <v>16</v>
      </c>
      <c r="C18" s="7">
        <f>_xlfn.LET(_xlpm.nakitavansno,C$2,_xlpm.ay,$B18,IF((_xlpm.ay-_xlpm.nakitavansno&gt;=1)*(_xlpm.ay-_xlpm.nakitavansno&lt;=12),_xlfn.XLOOKUP(_xlpm.nakitavansno,Hesap!$A$2:$A$25,Hesap!$N$2:$N$25,0),0))</f>
        <v>0</v>
      </c>
      <c r="D18" s="7">
        <f>_xlfn.LET(_xlpm.nakitavansno,D$2,_xlpm.ay,$B18,IF((_xlpm.ay-_xlpm.nakitavansno&gt;=1)*(_xlpm.ay-_xlpm.nakitavansno&lt;=12),_xlfn.XLOOKUP(_xlpm.nakitavansno,Hesap!$A$2:$A$25,Hesap!$N$2:$N$25,0),0))</f>
        <v>0</v>
      </c>
      <c r="E18" s="7">
        <f>_xlfn.LET(_xlpm.nakitavansno,E$2,_xlpm.ay,$B18,IF((_xlpm.ay-_xlpm.nakitavansno&gt;=1)*(_xlpm.ay-_xlpm.nakitavansno&lt;=12),_xlfn.XLOOKUP(_xlpm.nakitavansno,Hesap!$A$2:$A$25,Hesap!$N$2:$N$25,0),0))</f>
        <v>0</v>
      </c>
      <c r="F18" s="7">
        <f>_xlfn.LET(_xlpm.nakitavansno,F$2,_xlpm.ay,$B18,IF((_xlpm.ay-_xlpm.nakitavansno&gt;=1)*(_xlpm.ay-_xlpm.nakitavansno&lt;=12),_xlfn.XLOOKUP(_xlpm.nakitavansno,Hesap!$A$2:$A$25,Hesap!$N$2:$N$25,0),0))</f>
        <v>2747.7338243966401</v>
      </c>
      <c r="G18" s="7">
        <f>_xlfn.LET(_xlpm.nakitavansno,G$2,_xlpm.ay,$B18,IF((_xlpm.ay-_xlpm.nakitavansno&gt;=1)*(_xlpm.ay-_xlpm.nakitavansno&lt;=12),_xlfn.XLOOKUP(_xlpm.nakitavansno,Hesap!$A$2:$A$25,Hesap!$N$2:$N$25,0),0))</f>
        <v>3239.9594683769546</v>
      </c>
      <c r="H18" s="7">
        <f>_xlfn.LET(_xlpm.nakitavansno,H$2,_xlpm.ay,$B18,IF((_xlpm.ay-_xlpm.nakitavansno&gt;=1)*(_xlpm.ay-_xlpm.nakitavansno&lt;=12),_xlfn.XLOOKUP(_xlpm.nakitavansno,Hesap!$A$2:$A$25,Hesap!$N$2:$N$25,0),0))</f>
        <v>3749.8404321365315</v>
      </c>
      <c r="I18" s="7">
        <f>_xlfn.LET(_xlpm.nakitavansno,I$2,_xlpm.ay,$B18,IF((_xlpm.ay-_xlpm.nakitavansno&gt;=1)*(_xlpm.ay-_xlpm.nakitavansno&lt;=12),_xlfn.XLOOKUP(_xlpm.nakitavansno,Hesap!$A$2:$A$25,Hesap!$N$2:$N$25,0),0))</f>
        <v>4297.2762994213099</v>
      </c>
      <c r="J18" s="7">
        <f>_xlfn.LET(_xlpm.nakitavansno,J$2,_xlpm.ay,$B18,IF((_xlpm.ay-_xlpm.nakitavansno&gt;=1)*(_xlpm.ay-_xlpm.nakitavansno&lt;=12),_xlfn.XLOOKUP(_xlpm.nakitavansno,Hesap!$A$2:$A$25,Hesap!$N$2:$N$25,0),0))</f>
        <v>4896.7559488194956</v>
      </c>
      <c r="K18" s="7">
        <f>_xlfn.LET(_xlpm.nakitavansno,K$2,_xlpm.ay,$B18,IF((_xlpm.ay-_xlpm.nakitavansno&gt;=1)*(_xlpm.ay-_xlpm.nakitavansno&lt;=12),_xlfn.XLOOKUP(_xlpm.nakitavansno,Hesap!$A$2:$A$25,Hesap!$N$2:$N$25,0),0))</f>
        <v>5560.054509560493</v>
      </c>
      <c r="L18" s="7">
        <f>_xlfn.LET(_xlpm.nakitavansno,L$2,_xlpm.ay,$B18,IF((_xlpm.ay-_xlpm.nakitavansno&gt;=1)*(_xlpm.ay-_xlpm.nakitavansno&lt;=12),_xlfn.XLOOKUP(_xlpm.nakitavansno,Hesap!$A$2:$A$25,Hesap!$N$2:$N$25,0),0))</f>
        <v>6297.8079504636162</v>
      </c>
      <c r="M18" s="7">
        <f>_xlfn.LET(_xlpm.nakitavansno,M$2,_xlpm.ay,$B18,IF((_xlpm.ay-_xlpm.nakitavansno&gt;=1)*(_xlpm.ay-_xlpm.nakitavansno&lt;=12),_xlfn.XLOOKUP(_xlpm.nakitavansno,Hesap!$A$2:$A$25,Hesap!$N$2:$N$25,0),0))</f>
        <v>7120.4542421759697</v>
      </c>
      <c r="N18" s="7">
        <f>_xlfn.LET(_xlpm.nakitavansno,N$2,_xlpm.ay,$B18,IF((_xlpm.ay-_xlpm.nakitavansno&gt;=1)*(_xlpm.ay-_xlpm.nakitavansno&lt;=12),_xlfn.XLOOKUP(_xlpm.nakitavansno,Hesap!$A$2:$A$25,Hesap!$N$2:$N$25,0),0))</f>
        <v>8038.8196100409559</v>
      </c>
      <c r="O18" s="7">
        <f>_xlfn.LET(_xlpm.nakitavansno,O$2,_xlpm.ay,$B18,IF((_xlpm.ay-_xlpm.nakitavansno&gt;=1)*(_xlpm.ay-_xlpm.nakitavansno&lt;=12),_xlfn.XLOOKUP(_xlpm.nakitavansno,Hesap!$A$2:$A$25,Hesap!$N$2:$N$25,0),0))</f>
        <v>0</v>
      </c>
      <c r="P18" s="7">
        <f>_xlfn.LET(_xlpm.nakitavansno,P$2,_xlpm.ay,$B18,IF((_xlpm.ay-_xlpm.nakitavansno&gt;=1)*(_xlpm.ay-_xlpm.nakitavansno&lt;=12),_xlfn.XLOOKUP(_xlpm.nakitavansno,Hesap!$A$2:$A$25,Hesap!$N$2:$N$25,0),0))</f>
        <v>0</v>
      </c>
      <c r="Q18" s="7">
        <f>_xlfn.LET(_xlpm.nakitavansno,Q$2,_xlpm.ay,$B18,IF((_xlpm.ay-_xlpm.nakitavansno&gt;=1)*(_xlpm.ay-_xlpm.nakitavansno&lt;=12),_xlfn.XLOOKUP(_xlpm.nakitavansno,Hesap!$A$2:$A$25,Hesap!$N$2:$N$25,0),0))</f>
        <v>0</v>
      </c>
      <c r="R18" s="7">
        <f>_xlfn.LET(_xlpm.nakitavansno,R$2,_xlpm.ay,$B18,IF((_xlpm.ay-_xlpm.nakitavansno&gt;=1)*(_xlpm.ay-_xlpm.nakitavansno&lt;=12),_xlfn.XLOOKUP(_xlpm.nakitavansno,Hesap!$A$2:$A$25,Hesap!$N$2:$N$25,0),0))</f>
        <v>0</v>
      </c>
      <c r="S18" s="7">
        <f>_xlfn.LET(_xlpm.nakitavansno,S$2,_xlpm.ay,$B18,IF((_xlpm.ay-_xlpm.nakitavansno&gt;=1)*(_xlpm.ay-_xlpm.nakitavansno&lt;=12),_xlfn.XLOOKUP(_xlpm.nakitavansno,Hesap!$A$2:$A$25,Hesap!$N$2:$N$25,0),0))</f>
        <v>0</v>
      </c>
      <c r="T18" s="7">
        <f>_xlfn.LET(_xlpm.nakitavansno,T$2,_xlpm.ay,$B18,IF((_xlpm.ay-_xlpm.nakitavansno&gt;=1)*(_xlpm.ay-_xlpm.nakitavansno&lt;=12),_xlfn.XLOOKUP(_xlpm.nakitavansno,Hesap!$A$2:$A$25,Hesap!$N$2:$N$25,0),0))</f>
        <v>0</v>
      </c>
      <c r="U18" s="7">
        <f>_xlfn.LET(_xlpm.nakitavansno,U$2,_xlpm.ay,$B18,IF((_xlpm.ay-_xlpm.nakitavansno&gt;=1)*(_xlpm.ay-_xlpm.nakitavansno&lt;=12),_xlfn.XLOOKUP(_xlpm.nakitavansno,Hesap!$A$2:$A$25,Hesap!$N$2:$N$25,0),0))</f>
        <v>0</v>
      </c>
      <c r="V18" s="7">
        <f>_xlfn.LET(_xlpm.nakitavansno,V$2,_xlpm.ay,$B18,IF((_xlpm.ay-_xlpm.nakitavansno&gt;=1)*(_xlpm.ay-_xlpm.nakitavansno&lt;=12),_xlfn.XLOOKUP(_xlpm.nakitavansno,Hesap!$A$2:$A$25,Hesap!$N$2:$N$25,0),0))</f>
        <v>0</v>
      </c>
      <c r="W18" s="7">
        <f>_xlfn.LET(_xlpm.nakitavansno,W$2,_xlpm.ay,$B18,IF((_xlpm.ay-_xlpm.nakitavansno&gt;=1)*(_xlpm.ay-_xlpm.nakitavansno&lt;=12),_xlfn.XLOOKUP(_xlpm.nakitavansno,Hesap!$A$2:$A$25,Hesap!$N$2:$N$25,0),0))</f>
        <v>0</v>
      </c>
      <c r="X18" s="7">
        <f>_xlfn.LET(_xlpm.nakitavansno,X$2,_xlpm.ay,$B18,IF((_xlpm.ay-_xlpm.nakitavansno&gt;=1)*(_xlpm.ay-_xlpm.nakitavansno&lt;=12),_xlfn.XLOOKUP(_xlpm.nakitavansno,Hesap!$A$2:$A$25,Hesap!$N$2:$N$25,0),0))</f>
        <v>0</v>
      </c>
      <c r="Y18" s="7">
        <f>_xlfn.LET(_xlpm.nakitavansno,Y$2,_xlpm.ay,$B18,IF((_xlpm.ay-_xlpm.nakitavansno&gt;=1)*(_xlpm.ay-_xlpm.nakitavansno&lt;=12),_xlfn.XLOOKUP(_xlpm.nakitavansno,Hesap!$A$2:$A$25,Hesap!$N$2:$N$25,0),0))</f>
        <v>0</v>
      </c>
      <c r="Z18" s="7">
        <f>_xlfn.LET(_xlpm.nakitavansno,Z$2,_xlpm.ay,$B18,IF((_xlpm.ay-_xlpm.nakitavansno&gt;=1)*(_xlpm.ay-_xlpm.nakitavansno&lt;=12),_xlfn.XLOOKUP(_xlpm.nakitavansno,Hesap!$A$2:$A$25,Hesap!$N$2:$N$25,0),0))</f>
        <v>0</v>
      </c>
      <c r="AA18" s="7">
        <f t="shared" si="0"/>
        <v>45948.702285391963</v>
      </c>
    </row>
    <row r="19" spans="1:27" x14ac:dyDescent="0.25">
      <c r="A19" s="30"/>
      <c r="B19" s="4">
        <v>17</v>
      </c>
      <c r="C19" s="7">
        <f>_xlfn.LET(_xlpm.nakitavansno,C$2,_xlpm.ay,$B19,IF((_xlpm.ay-_xlpm.nakitavansno&gt;=1)*(_xlpm.ay-_xlpm.nakitavansno&lt;=12),_xlfn.XLOOKUP(_xlpm.nakitavansno,Hesap!$A$2:$A$25,Hesap!$N$2:$N$25,0),0))</f>
        <v>0</v>
      </c>
      <c r="D19" s="7">
        <f>_xlfn.LET(_xlpm.nakitavansno,D$2,_xlpm.ay,$B19,IF((_xlpm.ay-_xlpm.nakitavansno&gt;=1)*(_xlpm.ay-_xlpm.nakitavansno&lt;=12),_xlfn.XLOOKUP(_xlpm.nakitavansno,Hesap!$A$2:$A$25,Hesap!$N$2:$N$25,0),0))</f>
        <v>0</v>
      </c>
      <c r="E19" s="7">
        <f>_xlfn.LET(_xlpm.nakitavansno,E$2,_xlpm.ay,$B19,IF((_xlpm.ay-_xlpm.nakitavansno&gt;=1)*(_xlpm.ay-_xlpm.nakitavansno&lt;=12),_xlfn.XLOOKUP(_xlpm.nakitavansno,Hesap!$A$2:$A$25,Hesap!$N$2:$N$25,0),0))</f>
        <v>0</v>
      </c>
      <c r="F19" s="7">
        <f>_xlfn.LET(_xlpm.nakitavansno,F$2,_xlpm.ay,$B19,IF((_xlpm.ay-_xlpm.nakitavansno&gt;=1)*(_xlpm.ay-_xlpm.nakitavansno&lt;=12),_xlfn.XLOOKUP(_xlpm.nakitavansno,Hesap!$A$2:$A$25,Hesap!$N$2:$N$25,0),0))</f>
        <v>0</v>
      </c>
      <c r="G19" s="7">
        <f>_xlfn.LET(_xlpm.nakitavansno,G$2,_xlpm.ay,$B19,IF((_xlpm.ay-_xlpm.nakitavansno&gt;=1)*(_xlpm.ay-_xlpm.nakitavansno&lt;=12),_xlfn.XLOOKUP(_xlpm.nakitavansno,Hesap!$A$2:$A$25,Hesap!$N$2:$N$25,0),0))</f>
        <v>3239.9594683769546</v>
      </c>
      <c r="H19" s="7">
        <f>_xlfn.LET(_xlpm.nakitavansno,H$2,_xlpm.ay,$B19,IF((_xlpm.ay-_xlpm.nakitavansno&gt;=1)*(_xlpm.ay-_xlpm.nakitavansno&lt;=12),_xlfn.XLOOKUP(_xlpm.nakitavansno,Hesap!$A$2:$A$25,Hesap!$N$2:$N$25,0),0))</f>
        <v>3749.8404321365315</v>
      </c>
      <c r="I19" s="7">
        <f>_xlfn.LET(_xlpm.nakitavansno,I$2,_xlpm.ay,$B19,IF((_xlpm.ay-_xlpm.nakitavansno&gt;=1)*(_xlpm.ay-_xlpm.nakitavansno&lt;=12),_xlfn.XLOOKUP(_xlpm.nakitavansno,Hesap!$A$2:$A$25,Hesap!$N$2:$N$25,0),0))</f>
        <v>4297.2762994213099</v>
      </c>
      <c r="J19" s="7">
        <f>_xlfn.LET(_xlpm.nakitavansno,J$2,_xlpm.ay,$B19,IF((_xlpm.ay-_xlpm.nakitavansno&gt;=1)*(_xlpm.ay-_xlpm.nakitavansno&lt;=12),_xlfn.XLOOKUP(_xlpm.nakitavansno,Hesap!$A$2:$A$25,Hesap!$N$2:$N$25,0),0))</f>
        <v>4896.7559488194956</v>
      </c>
      <c r="K19" s="7">
        <f>_xlfn.LET(_xlpm.nakitavansno,K$2,_xlpm.ay,$B19,IF((_xlpm.ay-_xlpm.nakitavansno&gt;=1)*(_xlpm.ay-_xlpm.nakitavansno&lt;=12),_xlfn.XLOOKUP(_xlpm.nakitavansno,Hesap!$A$2:$A$25,Hesap!$N$2:$N$25,0),0))</f>
        <v>5560.054509560493</v>
      </c>
      <c r="L19" s="7">
        <f>_xlfn.LET(_xlpm.nakitavansno,L$2,_xlpm.ay,$B19,IF((_xlpm.ay-_xlpm.nakitavansno&gt;=1)*(_xlpm.ay-_xlpm.nakitavansno&lt;=12),_xlfn.XLOOKUP(_xlpm.nakitavansno,Hesap!$A$2:$A$25,Hesap!$N$2:$N$25,0),0))</f>
        <v>6297.8079504636162</v>
      </c>
      <c r="M19" s="7">
        <f>_xlfn.LET(_xlpm.nakitavansno,M$2,_xlpm.ay,$B19,IF((_xlpm.ay-_xlpm.nakitavansno&gt;=1)*(_xlpm.ay-_xlpm.nakitavansno&lt;=12),_xlfn.XLOOKUP(_xlpm.nakitavansno,Hesap!$A$2:$A$25,Hesap!$N$2:$N$25,0),0))</f>
        <v>7120.4542421759697</v>
      </c>
      <c r="N19" s="7">
        <f>_xlfn.LET(_xlpm.nakitavansno,N$2,_xlpm.ay,$B19,IF((_xlpm.ay-_xlpm.nakitavansno&gt;=1)*(_xlpm.ay-_xlpm.nakitavansno&lt;=12),_xlfn.XLOOKUP(_xlpm.nakitavansno,Hesap!$A$2:$A$25,Hesap!$N$2:$N$25,0),0))</f>
        <v>8038.8196100409559</v>
      </c>
      <c r="O19" s="7">
        <f>_xlfn.LET(_xlpm.nakitavansno,O$2,_xlpm.ay,$B19,IF((_xlpm.ay-_xlpm.nakitavansno&gt;=1)*(_xlpm.ay-_xlpm.nakitavansno&lt;=12),_xlfn.XLOOKUP(_xlpm.nakitavansno,Hesap!$A$2:$A$25,Hesap!$N$2:$N$25,0),0))</f>
        <v>0</v>
      </c>
      <c r="P19" s="7">
        <f>_xlfn.LET(_xlpm.nakitavansno,P$2,_xlpm.ay,$B19,IF((_xlpm.ay-_xlpm.nakitavansno&gt;=1)*(_xlpm.ay-_xlpm.nakitavansno&lt;=12),_xlfn.XLOOKUP(_xlpm.nakitavansno,Hesap!$A$2:$A$25,Hesap!$N$2:$N$25,0),0))</f>
        <v>0</v>
      </c>
      <c r="Q19" s="7">
        <f>_xlfn.LET(_xlpm.nakitavansno,Q$2,_xlpm.ay,$B19,IF((_xlpm.ay-_xlpm.nakitavansno&gt;=1)*(_xlpm.ay-_xlpm.nakitavansno&lt;=12),_xlfn.XLOOKUP(_xlpm.nakitavansno,Hesap!$A$2:$A$25,Hesap!$N$2:$N$25,0),0))</f>
        <v>0</v>
      </c>
      <c r="R19" s="7">
        <f>_xlfn.LET(_xlpm.nakitavansno,R$2,_xlpm.ay,$B19,IF((_xlpm.ay-_xlpm.nakitavansno&gt;=1)*(_xlpm.ay-_xlpm.nakitavansno&lt;=12),_xlfn.XLOOKUP(_xlpm.nakitavansno,Hesap!$A$2:$A$25,Hesap!$N$2:$N$25,0),0))</f>
        <v>0</v>
      </c>
      <c r="S19" s="7">
        <f>_xlfn.LET(_xlpm.nakitavansno,S$2,_xlpm.ay,$B19,IF((_xlpm.ay-_xlpm.nakitavansno&gt;=1)*(_xlpm.ay-_xlpm.nakitavansno&lt;=12),_xlfn.XLOOKUP(_xlpm.nakitavansno,Hesap!$A$2:$A$25,Hesap!$N$2:$N$25,0),0))</f>
        <v>0</v>
      </c>
      <c r="T19" s="7">
        <f>_xlfn.LET(_xlpm.nakitavansno,T$2,_xlpm.ay,$B19,IF((_xlpm.ay-_xlpm.nakitavansno&gt;=1)*(_xlpm.ay-_xlpm.nakitavansno&lt;=12),_xlfn.XLOOKUP(_xlpm.nakitavansno,Hesap!$A$2:$A$25,Hesap!$N$2:$N$25,0),0))</f>
        <v>0</v>
      </c>
      <c r="U19" s="7">
        <f>_xlfn.LET(_xlpm.nakitavansno,U$2,_xlpm.ay,$B19,IF((_xlpm.ay-_xlpm.nakitavansno&gt;=1)*(_xlpm.ay-_xlpm.nakitavansno&lt;=12),_xlfn.XLOOKUP(_xlpm.nakitavansno,Hesap!$A$2:$A$25,Hesap!$N$2:$N$25,0),0))</f>
        <v>0</v>
      </c>
      <c r="V19" s="7">
        <f>_xlfn.LET(_xlpm.nakitavansno,V$2,_xlpm.ay,$B19,IF((_xlpm.ay-_xlpm.nakitavansno&gt;=1)*(_xlpm.ay-_xlpm.nakitavansno&lt;=12),_xlfn.XLOOKUP(_xlpm.nakitavansno,Hesap!$A$2:$A$25,Hesap!$N$2:$N$25,0),0))</f>
        <v>0</v>
      </c>
      <c r="W19" s="7">
        <f>_xlfn.LET(_xlpm.nakitavansno,W$2,_xlpm.ay,$B19,IF((_xlpm.ay-_xlpm.nakitavansno&gt;=1)*(_xlpm.ay-_xlpm.nakitavansno&lt;=12),_xlfn.XLOOKUP(_xlpm.nakitavansno,Hesap!$A$2:$A$25,Hesap!$N$2:$N$25,0),0))</f>
        <v>0</v>
      </c>
      <c r="X19" s="7">
        <f>_xlfn.LET(_xlpm.nakitavansno,X$2,_xlpm.ay,$B19,IF((_xlpm.ay-_xlpm.nakitavansno&gt;=1)*(_xlpm.ay-_xlpm.nakitavansno&lt;=12),_xlfn.XLOOKUP(_xlpm.nakitavansno,Hesap!$A$2:$A$25,Hesap!$N$2:$N$25,0),0))</f>
        <v>0</v>
      </c>
      <c r="Y19" s="7">
        <f>_xlfn.LET(_xlpm.nakitavansno,Y$2,_xlpm.ay,$B19,IF((_xlpm.ay-_xlpm.nakitavansno&gt;=1)*(_xlpm.ay-_xlpm.nakitavansno&lt;=12),_xlfn.XLOOKUP(_xlpm.nakitavansno,Hesap!$A$2:$A$25,Hesap!$N$2:$N$25,0),0))</f>
        <v>0</v>
      </c>
      <c r="Z19" s="7">
        <f>_xlfn.LET(_xlpm.nakitavansno,Z$2,_xlpm.ay,$B19,IF((_xlpm.ay-_xlpm.nakitavansno&gt;=1)*(_xlpm.ay-_xlpm.nakitavansno&lt;=12),_xlfn.XLOOKUP(_xlpm.nakitavansno,Hesap!$A$2:$A$25,Hesap!$N$2:$N$25,0),0))</f>
        <v>0</v>
      </c>
      <c r="AA19" s="7">
        <f t="shared" si="0"/>
        <v>43200.968460995326</v>
      </c>
    </row>
    <row r="20" spans="1:27" x14ac:dyDescent="0.25">
      <c r="A20" s="30"/>
      <c r="B20" s="4">
        <v>18</v>
      </c>
      <c r="C20" s="7">
        <f>_xlfn.LET(_xlpm.nakitavansno,C$2,_xlpm.ay,$B20,IF((_xlpm.ay-_xlpm.nakitavansno&gt;=1)*(_xlpm.ay-_xlpm.nakitavansno&lt;=12),_xlfn.XLOOKUP(_xlpm.nakitavansno,Hesap!$A$2:$A$25,Hesap!$N$2:$N$25,0),0))</f>
        <v>0</v>
      </c>
      <c r="D20" s="7">
        <f>_xlfn.LET(_xlpm.nakitavansno,D$2,_xlpm.ay,$B20,IF((_xlpm.ay-_xlpm.nakitavansno&gt;=1)*(_xlpm.ay-_xlpm.nakitavansno&lt;=12),_xlfn.XLOOKUP(_xlpm.nakitavansno,Hesap!$A$2:$A$25,Hesap!$N$2:$N$25,0),0))</f>
        <v>0</v>
      </c>
      <c r="E20" s="7">
        <f>_xlfn.LET(_xlpm.nakitavansno,E$2,_xlpm.ay,$B20,IF((_xlpm.ay-_xlpm.nakitavansno&gt;=1)*(_xlpm.ay-_xlpm.nakitavansno&lt;=12),_xlfn.XLOOKUP(_xlpm.nakitavansno,Hesap!$A$2:$A$25,Hesap!$N$2:$N$25,0),0))</f>
        <v>0</v>
      </c>
      <c r="F20" s="7">
        <f>_xlfn.LET(_xlpm.nakitavansno,F$2,_xlpm.ay,$B20,IF((_xlpm.ay-_xlpm.nakitavansno&gt;=1)*(_xlpm.ay-_xlpm.nakitavansno&lt;=12),_xlfn.XLOOKUP(_xlpm.nakitavansno,Hesap!$A$2:$A$25,Hesap!$N$2:$N$25,0),0))</f>
        <v>0</v>
      </c>
      <c r="G20" s="7">
        <f>_xlfn.LET(_xlpm.nakitavansno,G$2,_xlpm.ay,$B20,IF((_xlpm.ay-_xlpm.nakitavansno&gt;=1)*(_xlpm.ay-_xlpm.nakitavansno&lt;=12),_xlfn.XLOOKUP(_xlpm.nakitavansno,Hesap!$A$2:$A$25,Hesap!$N$2:$N$25,0),0))</f>
        <v>0</v>
      </c>
      <c r="H20" s="7">
        <f>_xlfn.LET(_xlpm.nakitavansno,H$2,_xlpm.ay,$B20,IF((_xlpm.ay-_xlpm.nakitavansno&gt;=1)*(_xlpm.ay-_xlpm.nakitavansno&lt;=12),_xlfn.XLOOKUP(_xlpm.nakitavansno,Hesap!$A$2:$A$25,Hesap!$N$2:$N$25,0),0))</f>
        <v>3749.8404321365315</v>
      </c>
      <c r="I20" s="7">
        <f>_xlfn.LET(_xlpm.nakitavansno,I$2,_xlpm.ay,$B20,IF((_xlpm.ay-_xlpm.nakitavansno&gt;=1)*(_xlpm.ay-_xlpm.nakitavansno&lt;=12),_xlfn.XLOOKUP(_xlpm.nakitavansno,Hesap!$A$2:$A$25,Hesap!$N$2:$N$25,0),0))</f>
        <v>4297.2762994213099</v>
      </c>
      <c r="J20" s="7">
        <f>_xlfn.LET(_xlpm.nakitavansno,J$2,_xlpm.ay,$B20,IF((_xlpm.ay-_xlpm.nakitavansno&gt;=1)*(_xlpm.ay-_xlpm.nakitavansno&lt;=12),_xlfn.XLOOKUP(_xlpm.nakitavansno,Hesap!$A$2:$A$25,Hesap!$N$2:$N$25,0),0))</f>
        <v>4896.7559488194956</v>
      </c>
      <c r="K20" s="7">
        <f>_xlfn.LET(_xlpm.nakitavansno,K$2,_xlpm.ay,$B20,IF((_xlpm.ay-_xlpm.nakitavansno&gt;=1)*(_xlpm.ay-_xlpm.nakitavansno&lt;=12),_xlfn.XLOOKUP(_xlpm.nakitavansno,Hesap!$A$2:$A$25,Hesap!$N$2:$N$25,0),0))</f>
        <v>5560.054509560493</v>
      </c>
      <c r="L20" s="7">
        <f>_xlfn.LET(_xlpm.nakitavansno,L$2,_xlpm.ay,$B20,IF((_xlpm.ay-_xlpm.nakitavansno&gt;=1)*(_xlpm.ay-_xlpm.nakitavansno&lt;=12),_xlfn.XLOOKUP(_xlpm.nakitavansno,Hesap!$A$2:$A$25,Hesap!$N$2:$N$25,0),0))</f>
        <v>6297.8079504636162</v>
      </c>
      <c r="M20" s="7">
        <f>_xlfn.LET(_xlpm.nakitavansno,M$2,_xlpm.ay,$B20,IF((_xlpm.ay-_xlpm.nakitavansno&gt;=1)*(_xlpm.ay-_xlpm.nakitavansno&lt;=12),_xlfn.XLOOKUP(_xlpm.nakitavansno,Hesap!$A$2:$A$25,Hesap!$N$2:$N$25,0),0))</f>
        <v>7120.4542421759697</v>
      </c>
      <c r="N20" s="7">
        <f>_xlfn.LET(_xlpm.nakitavansno,N$2,_xlpm.ay,$B20,IF((_xlpm.ay-_xlpm.nakitavansno&gt;=1)*(_xlpm.ay-_xlpm.nakitavansno&lt;=12),_xlfn.XLOOKUP(_xlpm.nakitavansno,Hesap!$A$2:$A$25,Hesap!$N$2:$N$25,0),0))</f>
        <v>8038.8196100409559</v>
      </c>
      <c r="O20" s="7">
        <f>_xlfn.LET(_xlpm.nakitavansno,O$2,_xlpm.ay,$B20,IF((_xlpm.ay-_xlpm.nakitavansno&gt;=1)*(_xlpm.ay-_xlpm.nakitavansno&lt;=12),_xlfn.XLOOKUP(_xlpm.nakitavansno,Hesap!$A$2:$A$25,Hesap!$N$2:$N$25,0),0))</f>
        <v>0</v>
      </c>
      <c r="P20" s="7">
        <f>_xlfn.LET(_xlpm.nakitavansno,P$2,_xlpm.ay,$B20,IF((_xlpm.ay-_xlpm.nakitavansno&gt;=1)*(_xlpm.ay-_xlpm.nakitavansno&lt;=12),_xlfn.XLOOKUP(_xlpm.nakitavansno,Hesap!$A$2:$A$25,Hesap!$N$2:$N$25,0),0))</f>
        <v>0</v>
      </c>
      <c r="Q20" s="7">
        <f>_xlfn.LET(_xlpm.nakitavansno,Q$2,_xlpm.ay,$B20,IF((_xlpm.ay-_xlpm.nakitavansno&gt;=1)*(_xlpm.ay-_xlpm.nakitavansno&lt;=12),_xlfn.XLOOKUP(_xlpm.nakitavansno,Hesap!$A$2:$A$25,Hesap!$N$2:$N$25,0),0))</f>
        <v>0</v>
      </c>
      <c r="R20" s="7">
        <f>_xlfn.LET(_xlpm.nakitavansno,R$2,_xlpm.ay,$B20,IF((_xlpm.ay-_xlpm.nakitavansno&gt;=1)*(_xlpm.ay-_xlpm.nakitavansno&lt;=12),_xlfn.XLOOKUP(_xlpm.nakitavansno,Hesap!$A$2:$A$25,Hesap!$N$2:$N$25,0),0))</f>
        <v>0</v>
      </c>
      <c r="S20" s="7">
        <f>_xlfn.LET(_xlpm.nakitavansno,S$2,_xlpm.ay,$B20,IF((_xlpm.ay-_xlpm.nakitavansno&gt;=1)*(_xlpm.ay-_xlpm.nakitavansno&lt;=12),_xlfn.XLOOKUP(_xlpm.nakitavansno,Hesap!$A$2:$A$25,Hesap!$N$2:$N$25,0),0))</f>
        <v>0</v>
      </c>
      <c r="T20" s="7">
        <f>_xlfn.LET(_xlpm.nakitavansno,T$2,_xlpm.ay,$B20,IF((_xlpm.ay-_xlpm.nakitavansno&gt;=1)*(_xlpm.ay-_xlpm.nakitavansno&lt;=12),_xlfn.XLOOKUP(_xlpm.nakitavansno,Hesap!$A$2:$A$25,Hesap!$N$2:$N$25,0),0))</f>
        <v>0</v>
      </c>
      <c r="U20" s="7">
        <f>_xlfn.LET(_xlpm.nakitavansno,U$2,_xlpm.ay,$B20,IF((_xlpm.ay-_xlpm.nakitavansno&gt;=1)*(_xlpm.ay-_xlpm.nakitavansno&lt;=12),_xlfn.XLOOKUP(_xlpm.nakitavansno,Hesap!$A$2:$A$25,Hesap!$N$2:$N$25,0),0))</f>
        <v>0</v>
      </c>
      <c r="V20" s="7">
        <f>_xlfn.LET(_xlpm.nakitavansno,V$2,_xlpm.ay,$B20,IF((_xlpm.ay-_xlpm.nakitavansno&gt;=1)*(_xlpm.ay-_xlpm.nakitavansno&lt;=12),_xlfn.XLOOKUP(_xlpm.nakitavansno,Hesap!$A$2:$A$25,Hesap!$N$2:$N$25,0),0))</f>
        <v>0</v>
      </c>
      <c r="W20" s="7">
        <f>_xlfn.LET(_xlpm.nakitavansno,W$2,_xlpm.ay,$B20,IF((_xlpm.ay-_xlpm.nakitavansno&gt;=1)*(_xlpm.ay-_xlpm.nakitavansno&lt;=12),_xlfn.XLOOKUP(_xlpm.nakitavansno,Hesap!$A$2:$A$25,Hesap!$N$2:$N$25,0),0))</f>
        <v>0</v>
      </c>
      <c r="X20" s="7">
        <f>_xlfn.LET(_xlpm.nakitavansno,X$2,_xlpm.ay,$B20,IF((_xlpm.ay-_xlpm.nakitavansno&gt;=1)*(_xlpm.ay-_xlpm.nakitavansno&lt;=12),_xlfn.XLOOKUP(_xlpm.nakitavansno,Hesap!$A$2:$A$25,Hesap!$N$2:$N$25,0),0))</f>
        <v>0</v>
      </c>
      <c r="Y20" s="7">
        <f>_xlfn.LET(_xlpm.nakitavansno,Y$2,_xlpm.ay,$B20,IF((_xlpm.ay-_xlpm.nakitavansno&gt;=1)*(_xlpm.ay-_xlpm.nakitavansno&lt;=12),_xlfn.XLOOKUP(_xlpm.nakitavansno,Hesap!$A$2:$A$25,Hesap!$N$2:$N$25,0),0))</f>
        <v>0</v>
      </c>
      <c r="Z20" s="7">
        <f>_xlfn.LET(_xlpm.nakitavansno,Z$2,_xlpm.ay,$B20,IF((_xlpm.ay-_xlpm.nakitavansno&gt;=1)*(_xlpm.ay-_xlpm.nakitavansno&lt;=12),_xlfn.XLOOKUP(_xlpm.nakitavansno,Hesap!$A$2:$A$25,Hesap!$N$2:$N$25,0),0))</f>
        <v>0</v>
      </c>
      <c r="AA20" s="7">
        <f t="shared" si="0"/>
        <v>39961.008992618372</v>
      </c>
    </row>
    <row r="21" spans="1:27" x14ac:dyDescent="0.25">
      <c r="A21" s="30"/>
      <c r="B21" s="4">
        <v>19</v>
      </c>
      <c r="C21" s="7">
        <f>_xlfn.LET(_xlpm.nakitavansno,C$2,_xlpm.ay,$B21,IF((_xlpm.ay-_xlpm.nakitavansno&gt;=1)*(_xlpm.ay-_xlpm.nakitavansno&lt;=12),_xlfn.XLOOKUP(_xlpm.nakitavansno,Hesap!$A$2:$A$25,Hesap!$N$2:$N$25,0),0))</f>
        <v>0</v>
      </c>
      <c r="D21" s="7">
        <f>_xlfn.LET(_xlpm.nakitavansno,D$2,_xlpm.ay,$B21,IF((_xlpm.ay-_xlpm.nakitavansno&gt;=1)*(_xlpm.ay-_xlpm.nakitavansno&lt;=12),_xlfn.XLOOKUP(_xlpm.nakitavansno,Hesap!$A$2:$A$25,Hesap!$N$2:$N$25,0),0))</f>
        <v>0</v>
      </c>
      <c r="E21" s="7">
        <f>_xlfn.LET(_xlpm.nakitavansno,E$2,_xlpm.ay,$B21,IF((_xlpm.ay-_xlpm.nakitavansno&gt;=1)*(_xlpm.ay-_xlpm.nakitavansno&lt;=12),_xlfn.XLOOKUP(_xlpm.nakitavansno,Hesap!$A$2:$A$25,Hesap!$N$2:$N$25,0),0))</f>
        <v>0</v>
      </c>
      <c r="F21" s="7">
        <f>_xlfn.LET(_xlpm.nakitavansno,F$2,_xlpm.ay,$B21,IF((_xlpm.ay-_xlpm.nakitavansno&gt;=1)*(_xlpm.ay-_xlpm.nakitavansno&lt;=12),_xlfn.XLOOKUP(_xlpm.nakitavansno,Hesap!$A$2:$A$25,Hesap!$N$2:$N$25,0),0))</f>
        <v>0</v>
      </c>
      <c r="G21" s="7">
        <f>_xlfn.LET(_xlpm.nakitavansno,G$2,_xlpm.ay,$B21,IF((_xlpm.ay-_xlpm.nakitavansno&gt;=1)*(_xlpm.ay-_xlpm.nakitavansno&lt;=12),_xlfn.XLOOKUP(_xlpm.nakitavansno,Hesap!$A$2:$A$25,Hesap!$N$2:$N$25,0),0))</f>
        <v>0</v>
      </c>
      <c r="H21" s="7">
        <f>_xlfn.LET(_xlpm.nakitavansno,H$2,_xlpm.ay,$B21,IF((_xlpm.ay-_xlpm.nakitavansno&gt;=1)*(_xlpm.ay-_xlpm.nakitavansno&lt;=12),_xlfn.XLOOKUP(_xlpm.nakitavansno,Hesap!$A$2:$A$25,Hesap!$N$2:$N$25,0),0))</f>
        <v>0</v>
      </c>
      <c r="I21" s="7">
        <f>_xlfn.LET(_xlpm.nakitavansno,I$2,_xlpm.ay,$B21,IF((_xlpm.ay-_xlpm.nakitavansno&gt;=1)*(_xlpm.ay-_xlpm.nakitavansno&lt;=12),_xlfn.XLOOKUP(_xlpm.nakitavansno,Hesap!$A$2:$A$25,Hesap!$N$2:$N$25,0),0))</f>
        <v>4297.2762994213099</v>
      </c>
      <c r="J21" s="7">
        <f>_xlfn.LET(_xlpm.nakitavansno,J$2,_xlpm.ay,$B21,IF((_xlpm.ay-_xlpm.nakitavansno&gt;=1)*(_xlpm.ay-_xlpm.nakitavansno&lt;=12),_xlfn.XLOOKUP(_xlpm.nakitavansno,Hesap!$A$2:$A$25,Hesap!$N$2:$N$25,0),0))</f>
        <v>4896.7559488194956</v>
      </c>
      <c r="K21" s="7">
        <f>_xlfn.LET(_xlpm.nakitavansno,K$2,_xlpm.ay,$B21,IF((_xlpm.ay-_xlpm.nakitavansno&gt;=1)*(_xlpm.ay-_xlpm.nakitavansno&lt;=12),_xlfn.XLOOKUP(_xlpm.nakitavansno,Hesap!$A$2:$A$25,Hesap!$N$2:$N$25,0),0))</f>
        <v>5560.054509560493</v>
      </c>
      <c r="L21" s="7">
        <f>_xlfn.LET(_xlpm.nakitavansno,L$2,_xlpm.ay,$B21,IF((_xlpm.ay-_xlpm.nakitavansno&gt;=1)*(_xlpm.ay-_xlpm.nakitavansno&lt;=12),_xlfn.XLOOKUP(_xlpm.nakitavansno,Hesap!$A$2:$A$25,Hesap!$N$2:$N$25,0),0))</f>
        <v>6297.8079504636162</v>
      </c>
      <c r="M21" s="7">
        <f>_xlfn.LET(_xlpm.nakitavansno,M$2,_xlpm.ay,$B21,IF((_xlpm.ay-_xlpm.nakitavansno&gt;=1)*(_xlpm.ay-_xlpm.nakitavansno&lt;=12),_xlfn.XLOOKUP(_xlpm.nakitavansno,Hesap!$A$2:$A$25,Hesap!$N$2:$N$25,0),0))</f>
        <v>7120.4542421759697</v>
      </c>
      <c r="N21" s="7">
        <f>_xlfn.LET(_xlpm.nakitavansno,N$2,_xlpm.ay,$B21,IF((_xlpm.ay-_xlpm.nakitavansno&gt;=1)*(_xlpm.ay-_xlpm.nakitavansno&lt;=12),_xlfn.XLOOKUP(_xlpm.nakitavansno,Hesap!$A$2:$A$25,Hesap!$N$2:$N$25,0),0))</f>
        <v>8038.8196100409559</v>
      </c>
      <c r="O21" s="7">
        <f>_xlfn.LET(_xlpm.nakitavansno,O$2,_xlpm.ay,$B21,IF((_xlpm.ay-_xlpm.nakitavansno&gt;=1)*(_xlpm.ay-_xlpm.nakitavansno&lt;=12),_xlfn.XLOOKUP(_xlpm.nakitavansno,Hesap!$A$2:$A$25,Hesap!$N$2:$N$25,0),0))</f>
        <v>0</v>
      </c>
      <c r="P21" s="7">
        <f>_xlfn.LET(_xlpm.nakitavansno,P$2,_xlpm.ay,$B21,IF((_xlpm.ay-_xlpm.nakitavansno&gt;=1)*(_xlpm.ay-_xlpm.nakitavansno&lt;=12),_xlfn.XLOOKUP(_xlpm.nakitavansno,Hesap!$A$2:$A$25,Hesap!$N$2:$N$25,0),0))</f>
        <v>0</v>
      </c>
      <c r="Q21" s="7">
        <f>_xlfn.LET(_xlpm.nakitavansno,Q$2,_xlpm.ay,$B21,IF((_xlpm.ay-_xlpm.nakitavansno&gt;=1)*(_xlpm.ay-_xlpm.nakitavansno&lt;=12),_xlfn.XLOOKUP(_xlpm.nakitavansno,Hesap!$A$2:$A$25,Hesap!$N$2:$N$25,0),0))</f>
        <v>0</v>
      </c>
      <c r="R21" s="7">
        <f>_xlfn.LET(_xlpm.nakitavansno,R$2,_xlpm.ay,$B21,IF((_xlpm.ay-_xlpm.nakitavansno&gt;=1)*(_xlpm.ay-_xlpm.nakitavansno&lt;=12),_xlfn.XLOOKUP(_xlpm.nakitavansno,Hesap!$A$2:$A$25,Hesap!$N$2:$N$25,0),0))</f>
        <v>0</v>
      </c>
      <c r="S21" s="7">
        <f>_xlfn.LET(_xlpm.nakitavansno,S$2,_xlpm.ay,$B21,IF((_xlpm.ay-_xlpm.nakitavansno&gt;=1)*(_xlpm.ay-_xlpm.nakitavansno&lt;=12),_xlfn.XLOOKUP(_xlpm.nakitavansno,Hesap!$A$2:$A$25,Hesap!$N$2:$N$25,0),0))</f>
        <v>0</v>
      </c>
      <c r="T21" s="7">
        <f>_xlfn.LET(_xlpm.nakitavansno,T$2,_xlpm.ay,$B21,IF((_xlpm.ay-_xlpm.nakitavansno&gt;=1)*(_xlpm.ay-_xlpm.nakitavansno&lt;=12),_xlfn.XLOOKUP(_xlpm.nakitavansno,Hesap!$A$2:$A$25,Hesap!$N$2:$N$25,0),0))</f>
        <v>0</v>
      </c>
      <c r="U21" s="7">
        <f>_xlfn.LET(_xlpm.nakitavansno,U$2,_xlpm.ay,$B21,IF((_xlpm.ay-_xlpm.nakitavansno&gt;=1)*(_xlpm.ay-_xlpm.nakitavansno&lt;=12),_xlfn.XLOOKUP(_xlpm.nakitavansno,Hesap!$A$2:$A$25,Hesap!$N$2:$N$25,0),0))</f>
        <v>0</v>
      </c>
      <c r="V21" s="7">
        <f>_xlfn.LET(_xlpm.nakitavansno,V$2,_xlpm.ay,$B21,IF((_xlpm.ay-_xlpm.nakitavansno&gt;=1)*(_xlpm.ay-_xlpm.nakitavansno&lt;=12),_xlfn.XLOOKUP(_xlpm.nakitavansno,Hesap!$A$2:$A$25,Hesap!$N$2:$N$25,0),0))</f>
        <v>0</v>
      </c>
      <c r="W21" s="7">
        <f>_xlfn.LET(_xlpm.nakitavansno,W$2,_xlpm.ay,$B21,IF((_xlpm.ay-_xlpm.nakitavansno&gt;=1)*(_xlpm.ay-_xlpm.nakitavansno&lt;=12),_xlfn.XLOOKUP(_xlpm.nakitavansno,Hesap!$A$2:$A$25,Hesap!$N$2:$N$25,0),0))</f>
        <v>0</v>
      </c>
      <c r="X21" s="7">
        <f>_xlfn.LET(_xlpm.nakitavansno,X$2,_xlpm.ay,$B21,IF((_xlpm.ay-_xlpm.nakitavansno&gt;=1)*(_xlpm.ay-_xlpm.nakitavansno&lt;=12),_xlfn.XLOOKUP(_xlpm.nakitavansno,Hesap!$A$2:$A$25,Hesap!$N$2:$N$25,0),0))</f>
        <v>0</v>
      </c>
      <c r="Y21" s="7">
        <f>_xlfn.LET(_xlpm.nakitavansno,Y$2,_xlpm.ay,$B21,IF((_xlpm.ay-_xlpm.nakitavansno&gt;=1)*(_xlpm.ay-_xlpm.nakitavansno&lt;=12),_xlfn.XLOOKUP(_xlpm.nakitavansno,Hesap!$A$2:$A$25,Hesap!$N$2:$N$25,0),0))</f>
        <v>0</v>
      </c>
      <c r="Z21" s="7">
        <f>_xlfn.LET(_xlpm.nakitavansno,Z$2,_xlpm.ay,$B21,IF((_xlpm.ay-_xlpm.nakitavansno&gt;=1)*(_xlpm.ay-_xlpm.nakitavansno&lt;=12),_xlfn.XLOOKUP(_xlpm.nakitavansno,Hesap!$A$2:$A$25,Hesap!$N$2:$N$25,0),0))</f>
        <v>0</v>
      </c>
      <c r="AA21" s="7">
        <f t="shared" si="0"/>
        <v>36211.168560481841</v>
      </c>
    </row>
    <row r="22" spans="1:27" x14ac:dyDescent="0.25">
      <c r="A22" s="30"/>
      <c r="B22" s="4">
        <v>20</v>
      </c>
      <c r="C22" s="7">
        <f>_xlfn.LET(_xlpm.nakitavansno,C$2,_xlpm.ay,$B22,IF((_xlpm.ay-_xlpm.nakitavansno&gt;=1)*(_xlpm.ay-_xlpm.nakitavansno&lt;=12),_xlfn.XLOOKUP(_xlpm.nakitavansno,Hesap!$A$2:$A$25,Hesap!$N$2:$N$25,0),0))</f>
        <v>0</v>
      </c>
      <c r="D22" s="7">
        <f>_xlfn.LET(_xlpm.nakitavansno,D$2,_xlpm.ay,$B22,IF((_xlpm.ay-_xlpm.nakitavansno&gt;=1)*(_xlpm.ay-_xlpm.nakitavansno&lt;=12),_xlfn.XLOOKUP(_xlpm.nakitavansno,Hesap!$A$2:$A$25,Hesap!$N$2:$N$25,0),0))</f>
        <v>0</v>
      </c>
      <c r="E22" s="7">
        <f>_xlfn.LET(_xlpm.nakitavansno,E$2,_xlpm.ay,$B22,IF((_xlpm.ay-_xlpm.nakitavansno&gt;=1)*(_xlpm.ay-_xlpm.nakitavansno&lt;=12),_xlfn.XLOOKUP(_xlpm.nakitavansno,Hesap!$A$2:$A$25,Hesap!$N$2:$N$25,0),0))</f>
        <v>0</v>
      </c>
      <c r="F22" s="7">
        <f>_xlfn.LET(_xlpm.nakitavansno,F$2,_xlpm.ay,$B22,IF((_xlpm.ay-_xlpm.nakitavansno&gt;=1)*(_xlpm.ay-_xlpm.nakitavansno&lt;=12),_xlfn.XLOOKUP(_xlpm.nakitavansno,Hesap!$A$2:$A$25,Hesap!$N$2:$N$25,0),0))</f>
        <v>0</v>
      </c>
      <c r="G22" s="7">
        <f>_xlfn.LET(_xlpm.nakitavansno,G$2,_xlpm.ay,$B22,IF((_xlpm.ay-_xlpm.nakitavansno&gt;=1)*(_xlpm.ay-_xlpm.nakitavansno&lt;=12),_xlfn.XLOOKUP(_xlpm.nakitavansno,Hesap!$A$2:$A$25,Hesap!$N$2:$N$25,0),0))</f>
        <v>0</v>
      </c>
      <c r="H22" s="7">
        <f>_xlfn.LET(_xlpm.nakitavansno,H$2,_xlpm.ay,$B22,IF((_xlpm.ay-_xlpm.nakitavansno&gt;=1)*(_xlpm.ay-_xlpm.nakitavansno&lt;=12),_xlfn.XLOOKUP(_xlpm.nakitavansno,Hesap!$A$2:$A$25,Hesap!$N$2:$N$25,0),0))</f>
        <v>0</v>
      </c>
      <c r="I22" s="7">
        <f>_xlfn.LET(_xlpm.nakitavansno,I$2,_xlpm.ay,$B22,IF((_xlpm.ay-_xlpm.nakitavansno&gt;=1)*(_xlpm.ay-_xlpm.nakitavansno&lt;=12),_xlfn.XLOOKUP(_xlpm.nakitavansno,Hesap!$A$2:$A$25,Hesap!$N$2:$N$25,0),0))</f>
        <v>0</v>
      </c>
      <c r="J22" s="7">
        <f>_xlfn.LET(_xlpm.nakitavansno,J$2,_xlpm.ay,$B22,IF((_xlpm.ay-_xlpm.nakitavansno&gt;=1)*(_xlpm.ay-_xlpm.nakitavansno&lt;=12),_xlfn.XLOOKUP(_xlpm.nakitavansno,Hesap!$A$2:$A$25,Hesap!$N$2:$N$25,0),0))</f>
        <v>4896.7559488194956</v>
      </c>
      <c r="K22" s="7">
        <f>_xlfn.LET(_xlpm.nakitavansno,K$2,_xlpm.ay,$B22,IF((_xlpm.ay-_xlpm.nakitavansno&gt;=1)*(_xlpm.ay-_xlpm.nakitavansno&lt;=12),_xlfn.XLOOKUP(_xlpm.nakitavansno,Hesap!$A$2:$A$25,Hesap!$N$2:$N$25,0),0))</f>
        <v>5560.054509560493</v>
      </c>
      <c r="L22" s="7">
        <f>_xlfn.LET(_xlpm.nakitavansno,L$2,_xlpm.ay,$B22,IF((_xlpm.ay-_xlpm.nakitavansno&gt;=1)*(_xlpm.ay-_xlpm.nakitavansno&lt;=12),_xlfn.XLOOKUP(_xlpm.nakitavansno,Hesap!$A$2:$A$25,Hesap!$N$2:$N$25,0),0))</f>
        <v>6297.8079504636162</v>
      </c>
      <c r="M22" s="7">
        <f>_xlfn.LET(_xlpm.nakitavansno,M$2,_xlpm.ay,$B22,IF((_xlpm.ay-_xlpm.nakitavansno&gt;=1)*(_xlpm.ay-_xlpm.nakitavansno&lt;=12),_xlfn.XLOOKUP(_xlpm.nakitavansno,Hesap!$A$2:$A$25,Hesap!$N$2:$N$25,0),0))</f>
        <v>7120.4542421759697</v>
      </c>
      <c r="N22" s="7">
        <f>_xlfn.LET(_xlpm.nakitavansno,N$2,_xlpm.ay,$B22,IF((_xlpm.ay-_xlpm.nakitavansno&gt;=1)*(_xlpm.ay-_xlpm.nakitavansno&lt;=12),_xlfn.XLOOKUP(_xlpm.nakitavansno,Hesap!$A$2:$A$25,Hesap!$N$2:$N$25,0),0))</f>
        <v>8038.8196100409559</v>
      </c>
      <c r="O22" s="7">
        <f>_xlfn.LET(_xlpm.nakitavansno,O$2,_xlpm.ay,$B22,IF((_xlpm.ay-_xlpm.nakitavansno&gt;=1)*(_xlpm.ay-_xlpm.nakitavansno&lt;=12),_xlfn.XLOOKUP(_xlpm.nakitavansno,Hesap!$A$2:$A$25,Hesap!$N$2:$N$25,0),0))</f>
        <v>0</v>
      </c>
      <c r="P22" s="7">
        <f>_xlfn.LET(_xlpm.nakitavansno,P$2,_xlpm.ay,$B22,IF((_xlpm.ay-_xlpm.nakitavansno&gt;=1)*(_xlpm.ay-_xlpm.nakitavansno&lt;=12),_xlfn.XLOOKUP(_xlpm.nakitavansno,Hesap!$A$2:$A$25,Hesap!$N$2:$N$25,0),0))</f>
        <v>0</v>
      </c>
      <c r="Q22" s="7">
        <f>_xlfn.LET(_xlpm.nakitavansno,Q$2,_xlpm.ay,$B22,IF((_xlpm.ay-_xlpm.nakitavansno&gt;=1)*(_xlpm.ay-_xlpm.nakitavansno&lt;=12),_xlfn.XLOOKUP(_xlpm.nakitavansno,Hesap!$A$2:$A$25,Hesap!$N$2:$N$25,0),0))</f>
        <v>0</v>
      </c>
      <c r="R22" s="7">
        <f>_xlfn.LET(_xlpm.nakitavansno,R$2,_xlpm.ay,$B22,IF((_xlpm.ay-_xlpm.nakitavansno&gt;=1)*(_xlpm.ay-_xlpm.nakitavansno&lt;=12),_xlfn.XLOOKUP(_xlpm.nakitavansno,Hesap!$A$2:$A$25,Hesap!$N$2:$N$25,0),0))</f>
        <v>0</v>
      </c>
      <c r="S22" s="7">
        <f>_xlfn.LET(_xlpm.nakitavansno,S$2,_xlpm.ay,$B22,IF((_xlpm.ay-_xlpm.nakitavansno&gt;=1)*(_xlpm.ay-_xlpm.nakitavansno&lt;=12),_xlfn.XLOOKUP(_xlpm.nakitavansno,Hesap!$A$2:$A$25,Hesap!$N$2:$N$25,0),0))</f>
        <v>0</v>
      </c>
      <c r="T22" s="7">
        <f>_xlfn.LET(_xlpm.nakitavansno,T$2,_xlpm.ay,$B22,IF((_xlpm.ay-_xlpm.nakitavansno&gt;=1)*(_xlpm.ay-_xlpm.nakitavansno&lt;=12),_xlfn.XLOOKUP(_xlpm.nakitavansno,Hesap!$A$2:$A$25,Hesap!$N$2:$N$25,0),0))</f>
        <v>0</v>
      </c>
      <c r="U22" s="7">
        <f>_xlfn.LET(_xlpm.nakitavansno,U$2,_xlpm.ay,$B22,IF((_xlpm.ay-_xlpm.nakitavansno&gt;=1)*(_xlpm.ay-_xlpm.nakitavansno&lt;=12),_xlfn.XLOOKUP(_xlpm.nakitavansno,Hesap!$A$2:$A$25,Hesap!$N$2:$N$25,0),0))</f>
        <v>0</v>
      </c>
      <c r="V22" s="7">
        <f>_xlfn.LET(_xlpm.nakitavansno,V$2,_xlpm.ay,$B22,IF((_xlpm.ay-_xlpm.nakitavansno&gt;=1)*(_xlpm.ay-_xlpm.nakitavansno&lt;=12),_xlfn.XLOOKUP(_xlpm.nakitavansno,Hesap!$A$2:$A$25,Hesap!$N$2:$N$25,0),0))</f>
        <v>0</v>
      </c>
      <c r="W22" s="7">
        <f>_xlfn.LET(_xlpm.nakitavansno,W$2,_xlpm.ay,$B22,IF((_xlpm.ay-_xlpm.nakitavansno&gt;=1)*(_xlpm.ay-_xlpm.nakitavansno&lt;=12),_xlfn.XLOOKUP(_xlpm.nakitavansno,Hesap!$A$2:$A$25,Hesap!$N$2:$N$25,0),0))</f>
        <v>0</v>
      </c>
      <c r="X22" s="7">
        <f>_xlfn.LET(_xlpm.nakitavansno,X$2,_xlpm.ay,$B22,IF((_xlpm.ay-_xlpm.nakitavansno&gt;=1)*(_xlpm.ay-_xlpm.nakitavansno&lt;=12),_xlfn.XLOOKUP(_xlpm.nakitavansno,Hesap!$A$2:$A$25,Hesap!$N$2:$N$25,0),0))</f>
        <v>0</v>
      </c>
      <c r="Y22" s="7">
        <f>_xlfn.LET(_xlpm.nakitavansno,Y$2,_xlpm.ay,$B22,IF((_xlpm.ay-_xlpm.nakitavansno&gt;=1)*(_xlpm.ay-_xlpm.nakitavansno&lt;=12),_xlfn.XLOOKUP(_xlpm.nakitavansno,Hesap!$A$2:$A$25,Hesap!$N$2:$N$25,0),0))</f>
        <v>0</v>
      </c>
      <c r="Z22" s="7">
        <f>_xlfn.LET(_xlpm.nakitavansno,Z$2,_xlpm.ay,$B22,IF((_xlpm.ay-_xlpm.nakitavansno&gt;=1)*(_xlpm.ay-_xlpm.nakitavansno&lt;=12),_xlfn.XLOOKUP(_xlpm.nakitavansno,Hesap!$A$2:$A$25,Hesap!$N$2:$N$25,0),0))</f>
        <v>0</v>
      </c>
      <c r="AA22" s="7">
        <f t="shared" si="0"/>
        <v>31913.89226106053</v>
      </c>
    </row>
    <row r="23" spans="1:27" x14ac:dyDescent="0.25">
      <c r="A23" s="30"/>
      <c r="B23" s="4">
        <v>21</v>
      </c>
      <c r="C23" s="7">
        <f>_xlfn.LET(_xlpm.nakitavansno,C$2,_xlpm.ay,$B23,IF((_xlpm.ay-_xlpm.nakitavansno&gt;=1)*(_xlpm.ay-_xlpm.nakitavansno&lt;=12),_xlfn.XLOOKUP(_xlpm.nakitavansno,Hesap!$A$2:$A$25,Hesap!$N$2:$N$25,0),0))</f>
        <v>0</v>
      </c>
      <c r="D23" s="7">
        <f>_xlfn.LET(_xlpm.nakitavansno,D$2,_xlpm.ay,$B23,IF((_xlpm.ay-_xlpm.nakitavansno&gt;=1)*(_xlpm.ay-_xlpm.nakitavansno&lt;=12),_xlfn.XLOOKUP(_xlpm.nakitavansno,Hesap!$A$2:$A$25,Hesap!$N$2:$N$25,0),0))</f>
        <v>0</v>
      </c>
      <c r="E23" s="7">
        <f>_xlfn.LET(_xlpm.nakitavansno,E$2,_xlpm.ay,$B23,IF((_xlpm.ay-_xlpm.nakitavansno&gt;=1)*(_xlpm.ay-_xlpm.nakitavansno&lt;=12),_xlfn.XLOOKUP(_xlpm.nakitavansno,Hesap!$A$2:$A$25,Hesap!$N$2:$N$25,0),0))</f>
        <v>0</v>
      </c>
      <c r="F23" s="7">
        <f>_xlfn.LET(_xlpm.nakitavansno,F$2,_xlpm.ay,$B23,IF((_xlpm.ay-_xlpm.nakitavansno&gt;=1)*(_xlpm.ay-_xlpm.nakitavansno&lt;=12),_xlfn.XLOOKUP(_xlpm.nakitavansno,Hesap!$A$2:$A$25,Hesap!$N$2:$N$25,0),0))</f>
        <v>0</v>
      </c>
      <c r="G23" s="7">
        <f>_xlfn.LET(_xlpm.nakitavansno,G$2,_xlpm.ay,$B23,IF((_xlpm.ay-_xlpm.nakitavansno&gt;=1)*(_xlpm.ay-_xlpm.nakitavansno&lt;=12),_xlfn.XLOOKUP(_xlpm.nakitavansno,Hesap!$A$2:$A$25,Hesap!$N$2:$N$25,0),0))</f>
        <v>0</v>
      </c>
      <c r="H23" s="7">
        <f>_xlfn.LET(_xlpm.nakitavansno,H$2,_xlpm.ay,$B23,IF((_xlpm.ay-_xlpm.nakitavansno&gt;=1)*(_xlpm.ay-_xlpm.nakitavansno&lt;=12),_xlfn.XLOOKUP(_xlpm.nakitavansno,Hesap!$A$2:$A$25,Hesap!$N$2:$N$25,0),0))</f>
        <v>0</v>
      </c>
      <c r="I23" s="7">
        <f>_xlfn.LET(_xlpm.nakitavansno,I$2,_xlpm.ay,$B23,IF((_xlpm.ay-_xlpm.nakitavansno&gt;=1)*(_xlpm.ay-_xlpm.nakitavansno&lt;=12),_xlfn.XLOOKUP(_xlpm.nakitavansno,Hesap!$A$2:$A$25,Hesap!$N$2:$N$25,0),0))</f>
        <v>0</v>
      </c>
      <c r="J23" s="7">
        <f>_xlfn.LET(_xlpm.nakitavansno,J$2,_xlpm.ay,$B23,IF((_xlpm.ay-_xlpm.nakitavansno&gt;=1)*(_xlpm.ay-_xlpm.nakitavansno&lt;=12),_xlfn.XLOOKUP(_xlpm.nakitavansno,Hesap!$A$2:$A$25,Hesap!$N$2:$N$25,0),0))</f>
        <v>0</v>
      </c>
      <c r="K23" s="7">
        <f>_xlfn.LET(_xlpm.nakitavansno,K$2,_xlpm.ay,$B23,IF((_xlpm.ay-_xlpm.nakitavansno&gt;=1)*(_xlpm.ay-_xlpm.nakitavansno&lt;=12),_xlfn.XLOOKUP(_xlpm.nakitavansno,Hesap!$A$2:$A$25,Hesap!$N$2:$N$25,0),0))</f>
        <v>5560.054509560493</v>
      </c>
      <c r="L23" s="7">
        <f>_xlfn.LET(_xlpm.nakitavansno,L$2,_xlpm.ay,$B23,IF((_xlpm.ay-_xlpm.nakitavansno&gt;=1)*(_xlpm.ay-_xlpm.nakitavansno&lt;=12),_xlfn.XLOOKUP(_xlpm.nakitavansno,Hesap!$A$2:$A$25,Hesap!$N$2:$N$25,0),0))</f>
        <v>6297.8079504636162</v>
      </c>
      <c r="M23" s="7">
        <f>_xlfn.LET(_xlpm.nakitavansno,M$2,_xlpm.ay,$B23,IF((_xlpm.ay-_xlpm.nakitavansno&gt;=1)*(_xlpm.ay-_xlpm.nakitavansno&lt;=12),_xlfn.XLOOKUP(_xlpm.nakitavansno,Hesap!$A$2:$A$25,Hesap!$N$2:$N$25,0),0))</f>
        <v>7120.4542421759697</v>
      </c>
      <c r="N23" s="7">
        <f>_xlfn.LET(_xlpm.nakitavansno,N$2,_xlpm.ay,$B23,IF((_xlpm.ay-_xlpm.nakitavansno&gt;=1)*(_xlpm.ay-_xlpm.nakitavansno&lt;=12),_xlfn.XLOOKUP(_xlpm.nakitavansno,Hesap!$A$2:$A$25,Hesap!$N$2:$N$25,0),0))</f>
        <v>8038.8196100409559</v>
      </c>
      <c r="O23" s="7">
        <f>_xlfn.LET(_xlpm.nakitavansno,O$2,_xlpm.ay,$B23,IF((_xlpm.ay-_xlpm.nakitavansno&gt;=1)*(_xlpm.ay-_xlpm.nakitavansno&lt;=12),_xlfn.XLOOKUP(_xlpm.nakitavansno,Hesap!$A$2:$A$25,Hesap!$N$2:$N$25,0),0))</f>
        <v>0</v>
      </c>
      <c r="P23" s="7">
        <f>_xlfn.LET(_xlpm.nakitavansno,P$2,_xlpm.ay,$B23,IF((_xlpm.ay-_xlpm.nakitavansno&gt;=1)*(_xlpm.ay-_xlpm.nakitavansno&lt;=12),_xlfn.XLOOKUP(_xlpm.nakitavansno,Hesap!$A$2:$A$25,Hesap!$N$2:$N$25,0),0))</f>
        <v>0</v>
      </c>
      <c r="Q23" s="7">
        <f>_xlfn.LET(_xlpm.nakitavansno,Q$2,_xlpm.ay,$B23,IF((_xlpm.ay-_xlpm.nakitavansno&gt;=1)*(_xlpm.ay-_xlpm.nakitavansno&lt;=12),_xlfn.XLOOKUP(_xlpm.nakitavansno,Hesap!$A$2:$A$25,Hesap!$N$2:$N$25,0),0))</f>
        <v>0</v>
      </c>
      <c r="R23" s="7">
        <f>_xlfn.LET(_xlpm.nakitavansno,R$2,_xlpm.ay,$B23,IF((_xlpm.ay-_xlpm.nakitavansno&gt;=1)*(_xlpm.ay-_xlpm.nakitavansno&lt;=12),_xlfn.XLOOKUP(_xlpm.nakitavansno,Hesap!$A$2:$A$25,Hesap!$N$2:$N$25,0),0))</f>
        <v>0</v>
      </c>
      <c r="S23" s="7">
        <f>_xlfn.LET(_xlpm.nakitavansno,S$2,_xlpm.ay,$B23,IF((_xlpm.ay-_xlpm.nakitavansno&gt;=1)*(_xlpm.ay-_xlpm.nakitavansno&lt;=12),_xlfn.XLOOKUP(_xlpm.nakitavansno,Hesap!$A$2:$A$25,Hesap!$N$2:$N$25,0),0))</f>
        <v>0</v>
      </c>
      <c r="T23" s="7">
        <f>_xlfn.LET(_xlpm.nakitavansno,T$2,_xlpm.ay,$B23,IF((_xlpm.ay-_xlpm.nakitavansno&gt;=1)*(_xlpm.ay-_xlpm.nakitavansno&lt;=12),_xlfn.XLOOKUP(_xlpm.nakitavansno,Hesap!$A$2:$A$25,Hesap!$N$2:$N$25,0),0))</f>
        <v>0</v>
      </c>
      <c r="U23" s="7">
        <f>_xlfn.LET(_xlpm.nakitavansno,U$2,_xlpm.ay,$B23,IF((_xlpm.ay-_xlpm.nakitavansno&gt;=1)*(_xlpm.ay-_xlpm.nakitavansno&lt;=12),_xlfn.XLOOKUP(_xlpm.nakitavansno,Hesap!$A$2:$A$25,Hesap!$N$2:$N$25,0),0))</f>
        <v>0</v>
      </c>
      <c r="V23" s="7">
        <f>_xlfn.LET(_xlpm.nakitavansno,V$2,_xlpm.ay,$B23,IF((_xlpm.ay-_xlpm.nakitavansno&gt;=1)*(_xlpm.ay-_xlpm.nakitavansno&lt;=12),_xlfn.XLOOKUP(_xlpm.nakitavansno,Hesap!$A$2:$A$25,Hesap!$N$2:$N$25,0),0))</f>
        <v>0</v>
      </c>
      <c r="W23" s="7">
        <f>_xlfn.LET(_xlpm.nakitavansno,W$2,_xlpm.ay,$B23,IF((_xlpm.ay-_xlpm.nakitavansno&gt;=1)*(_xlpm.ay-_xlpm.nakitavansno&lt;=12),_xlfn.XLOOKUP(_xlpm.nakitavansno,Hesap!$A$2:$A$25,Hesap!$N$2:$N$25,0),0))</f>
        <v>0</v>
      </c>
      <c r="X23" s="7">
        <f>_xlfn.LET(_xlpm.nakitavansno,X$2,_xlpm.ay,$B23,IF((_xlpm.ay-_xlpm.nakitavansno&gt;=1)*(_xlpm.ay-_xlpm.nakitavansno&lt;=12),_xlfn.XLOOKUP(_xlpm.nakitavansno,Hesap!$A$2:$A$25,Hesap!$N$2:$N$25,0),0))</f>
        <v>0</v>
      </c>
      <c r="Y23" s="7">
        <f>_xlfn.LET(_xlpm.nakitavansno,Y$2,_xlpm.ay,$B23,IF((_xlpm.ay-_xlpm.nakitavansno&gt;=1)*(_xlpm.ay-_xlpm.nakitavansno&lt;=12),_xlfn.XLOOKUP(_xlpm.nakitavansno,Hesap!$A$2:$A$25,Hesap!$N$2:$N$25,0),0))</f>
        <v>0</v>
      </c>
      <c r="Z23" s="7">
        <f>_xlfn.LET(_xlpm.nakitavansno,Z$2,_xlpm.ay,$B23,IF((_xlpm.ay-_xlpm.nakitavansno&gt;=1)*(_xlpm.ay-_xlpm.nakitavansno&lt;=12),_xlfn.XLOOKUP(_xlpm.nakitavansno,Hesap!$A$2:$A$25,Hesap!$N$2:$N$25,0),0))</f>
        <v>0</v>
      </c>
      <c r="AA23" s="7">
        <f t="shared" si="0"/>
        <v>27017.136312241033</v>
      </c>
    </row>
    <row r="24" spans="1:27" x14ac:dyDescent="0.25">
      <c r="A24" s="30"/>
      <c r="B24" s="4">
        <v>22</v>
      </c>
      <c r="C24" s="7">
        <f>_xlfn.LET(_xlpm.nakitavansno,C$2,_xlpm.ay,$B24,IF((_xlpm.ay-_xlpm.nakitavansno&gt;=1)*(_xlpm.ay-_xlpm.nakitavansno&lt;=12),_xlfn.XLOOKUP(_xlpm.nakitavansno,Hesap!$A$2:$A$25,Hesap!$N$2:$N$25,0),0))</f>
        <v>0</v>
      </c>
      <c r="D24" s="7">
        <f>_xlfn.LET(_xlpm.nakitavansno,D$2,_xlpm.ay,$B24,IF((_xlpm.ay-_xlpm.nakitavansno&gt;=1)*(_xlpm.ay-_xlpm.nakitavansno&lt;=12),_xlfn.XLOOKUP(_xlpm.nakitavansno,Hesap!$A$2:$A$25,Hesap!$N$2:$N$25,0),0))</f>
        <v>0</v>
      </c>
      <c r="E24" s="7">
        <f>_xlfn.LET(_xlpm.nakitavansno,E$2,_xlpm.ay,$B24,IF((_xlpm.ay-_xlpm.nakitavansno&gt;=1)*(_xlpm.ay-_xlpm.nakitavansno&lt;=12),_xlfn.XLOOKUP(_xlpm.nakitavansno,Hesap!$A$2:$A$25,Hesap!$N$2:$N$25,0),0))</f>
        <v>0</v>
      </c>
      <c r="F24" s="7">
        <f>_xlfn.LET(_xlpm.nakitavansno,F$2,_xlpm.ay,$B24,IF((_xlpm.ay-_xlpm.nakitavansno&gt;=1)*(_xlpm.ay-_xlpm.nakitavansno&lt;=12),_xlfn.XLOOKUP(_xlpm.nakitavansno,Hesap!$A$2:$A$25,Hesap!$N$2:$N$25,0),0))</f>
        <v>0</v>
      </c>
      <c r="G24" s="7">
        <f>_xlfn.LET(_xlpm.nakitavansno,G$2,_xlpm.ay,$B24,IF((_xlpm.ay-_xlpm.nakitavansno&gt;=1)*(_xlpm.ay-_xlpm.nakitavansno&lt;=12),_xlfn.XLOOKUP(_xlpm.nakitavansno,Hesap!$A$2:$A$25,Hesap!$N$2:$N$25,0),0))</f>
        <v>0</v>
      </c>
      <c r="H24" s="7">
        <f>_xlfn.LET(_xlpm.nakitavansno,H$2,_xlpm.ay,$B24,IF((_xlpm.ay-_xlpm.nakitavansno&gt;=1)*(_xlpm.ay-_xlpm.nakitavansno&lt;=12),_xlfn.XLOOKUP(_xlpm.nakitavansno,Hesap!$A$2:$A$25,Hesap!$N$2:$N$25,0),0))</f>
        <v>0</v>
      </c>
      <c r="I24" s="7">
        <f>_xlfn.LET(_xlpm.nakitavansno,I$2,_xlpm.ay,$B24,IF((_xlpm.ay-_xlpm.nakitavansno&gt;=1)*(_xlpm.ay-_xlpm.nakitavansno&lt;=12),_xlfn.XLOOKUP(_xlpm.nakitavansno,Hesap!$A$2:$A$25,Hesap!$N$2:$N$25,0),0))</f>
        <v>0</v>
      </c>
      <c r="J24" s="7">
        <f>_xlfn.LET(_xlpm.nakitavansno,J$2,_xlpm.ay,$B24,IF((_xlpm.ay-_xlpm.nakitavansno&gt;=1)*(_xlpm.ay-_xlpm.nakitavansno&lt;=12),_xlfn.XLOOKUP(_xlpm.nakitavansno,Hesap!$A$2:$A$25,Hesap!$N$2:$N$25,0),0))</f>
        <v>0</v>
      </c>
      <c r="K24" s="7">
        <f>_xlfn.LET(_xlpm.nakitavansno,K$2,_xlpm.ay,$B24,IF((_xlpm.ay-_xlpm.nakitavansno&gt;=1)*(_xlpm.ay-_xlpm.nakitavansno&lt;=12),_xlfn.XLOOKUP(_xlpm.nakitavansno,Hesap!$A$2:$A$25,Hesap!$N$2:$N$25,0),0))</f>
        <v>0</v>
      </c>
      <c r="L24" s="7">
        <f>_xlfn.LET(_xlpm.nakitavansno,L$2,_xlpm.ay,$B24,IF((_xlpm.ay-_xlpm.nakitavansno&gt;=1)*(_xlpm.ay-_xlpm.nakitavansno&lt;=12),_xlfn.XLOOKUP(_xlpm.nakitavansno,Hesap!$A$2:$A$25,Hesap!$N$2:$N$25,0),0))</f>
        <v>6297.8079504636162</v>
      </c>
      <c r="M24" s="7">
        <f>_xlfn.LET(_xlpm.nakitavansno,M$2,_xlpm.ay,$B24,IF((_xlpm.ay-_xlpm.nakitavansno&gt;=1)*(_xlpm.ay-_xlpm.nakitavansno&lt;=12),_xlfn.XLOOKUP(_xlpm.nakitavansno,Hesap!$A$2:$A$25,Hesap!$N$2:$N$25,0),0))</f>
        <v>7120.4542421759697</v>
      </c>
      <c r="N24" s="7">
        <f>_xlfn.LET(_xlpm.nakitavansno,N$2,_xlpm.ay,$B24,IF((_xlpm.ay-_xlpm.nakitavansno&gt;=1)*(_xlpm.ay-_xlpm.nakitavansno&lt;=12),_xlfn.XLOOKUP(_xlpm.nakitavansno,Hesap!$A$2:$A$25,Hesap!$N$2:$N$25,0),0))</f>
        <v>8038.8196100409559</v>
      </c>
      <c r="O24" s="7">
        <f>_xlfn.LET(_xlpm.nakitavansno,O$2,_xlpm.ay,$B24,IF((_xlpm.ay-_xlpm.nakitavansno&gt;=1)*(_xlpm.ay-_xlpm.nakitavansno&lt;=12),_xlfn.XLOOKUP(_xlpm.nakitavansno,Hesap!$A$2:$A$25,Hesap!$N$2:$N$25,0),0))</f>
        <v>0</v>
      </c>
      <c r="P24" s="7">
        <f>_xlfn.LET(_xlpm.nakitavansno,P$2,_xlpm.ay,$B24,IF((_xlpm.ay-_xlpm.nakitavansno&gt;=1)*(_xlpm.ay-_xlpm.nakitavansno&lt;=12),_xlfn.XLOOKUP(_xlpm.nakitavansno,Hesap!$A$2:$A$25,Hesap!$N$2:$N$25,0),0))</f>
        <v>0</v>
      </c>
      <c r="Q24" s="7">
        <f>_xlfn.LET(_xlpm.nakitavansno,Q$2,_xlpm.ay,$B24,IF((_xlpm.ay-_xlpm.nakitavansno&gt;=1)*(_xlpm.ay-_xlpm.nakitavansno&lt;=12),_xlfn.XLOOKUP(_xlpm.nakitavansno,Hesap!$A$2:$A$25,Hesap!$N$2:$N$25,0),0))</f>
        <v>0</v>
      </c>
      <c r="R24" s="7">
        <f>_xlfn.LET(_xlpm.nakitavansno,R$2,_xlpm.ay,$B24,IF((_xlpm.ay-_xlpm.nakitavansno&gt;=1)*(_xlpm.ay-_xlpm.nakitavansno&lt;=12),_xlfn.XLOOKUP(_xlpm.nakitavansno,Hesap!$A$2:$A$25,Hesap!$N$2:$N$25,0),0))</f>
        <v>0</v>
      </c>
      <c r="S24" s="7">
        <f>_xlfn.LET(_xlpm.nakitavansno,S$2,_xlpm.ay,$B24,IF((_xlpm.ay-_xlpm.nakitavansno&gt;=1)*(_xlpm.ay-_xlpm.nakitavansno&lt;=12),_xlfn.XLOOKUP(_xlpm.nakitavansno,Hesap!$A$2:$A$25,Hesap!$N$2:$N$25,0),0))</f>
        <v>0</v>
      </c>
      <c r="T24" s="7">
        <f>_xlfn.LET(_xlpm.nakitavansno,T$2,_xlpm.ay,$B24,IF((_xlpm.ay-_xlpm.nakitavansno&gt;=1)*(_xlpm.ay-_xlpm.nakitavansno&lt;=12),_xlfn.XLOOKUP(_xlpm.nakitavansno,Hesap!$A$2:$A$25,Hesap!$N$2:$N$25,0),0))</f>
        <v>0</v>
      </c>
      <c r="U24" s="7">
        <f>_xlfn.LET(_xlpm.nakitavansno,U$2,_xlpm.ay,$B24,IF((_xlpm.ay-_xlpm.nakitavansno&gt;=1)*(_xlpm.ay-_xlpm.nakitavansno&lt;=12),_xlfn.XLOOKUP(_xlpm.nakitavansno,Hesap!$A$2:$A$25,Hesap!$N$2:$N$25,0),0))</f>
        <v>0</v>
      </c>
      <c r="V24" s="7">
        <f>_xlfn.LET(_xlpm.nakitavansno,V$2,_xlpm.ay,$B24,IF((_xlpm.ay-_xlpm.nakitavansno&gt;=1)*(_xlpm.ay-_xlpm.nakitavansno&lt;=12),_xlfn.XLOOKUP(_xlpm.nakitavansno,Hesap!$A$2:$A$25,Hesap!$N$2:$N$25,0),0))</f>
        <v>0</v>
      </c>
      <c r="W24" s="7">
        <f>_xlfn.LET(_xlpm.nakitavansno,W$2,_xlpm.ay,$B24,IF((_xlpm.ay-_xlpm.nakitavansno&gt;=1)*(_xlpm.ay-_xlpm.nakitavansno&lt;=12),_xlfn.XLOOKUP(_xlpm.nakitavansno,Hesap!$A$2:$A$25,Hesap!$N$2:$N$25,0),0))</f>
        <v>0</v>
      </c>
      <c r="X24" s="7">
        <f>_xlfn.LET(_xlpm.nakitavansno,X$2,_xlpm.ay,$B24,IF((_xlpm.ay-_xlpm.nakitavansno&gt;=1)*(_xlpm.ay-_xlpm.nakitavansno&lt;=12),_xlfn.XLOOKUP(_xlpm.nakitavansno,Hesap!$A$2:$A$25,Hesap!$N$2:$N$25,0),0))</f>
        <v>0</v>
      </c>
      <c r="Y24" s="7">
        <f>_xlfn.LET(_xlpm.nakitavansno,Y$2,_xlpm.ay,$B24,IF((_xlpm.ay-_xlpm.nakitavansno&gt;=1)*(_xlpm.ay-_xlpm.nakitavansno&lt;=12),_xlfn.XLOOKUP(_xlpm.nakitavansno,Hesap!$A$2:$A$25,Hesap!$N$2:$N$25,0),0))</f>
        <v>0</v>
      </c>
      <c r="Z24" s="7">
        <f>_xlfn.LET(_xlpm.nakitavansno,Z$2,_xlpm.ay,$B24,IF((_xlpm.ay-_xlpm.nakitavansno&gt;=1)*(_xlpm.ay-_xlpm.nakitavansno&lt;=12),_xlfn.XLOOKUP(_xlpm.nakitavansno,Hesap!$A$2:$A$25,Hesap!$N$2:$N$25,0),0))</f>
        <v>0</v>
      </c>
      <c r="AA24" s="7">
        <f t="shared" si="0"/>
        <v>21457.081802680543</v>
      </c>
    </row>
    <row r="25" spans="1:27" x14ac:dyDescent="0.25">
      <c r="A25" s="30"/>
      <c r="B25" s="4">
        <v>23</v>
      </c>
      <c r="C25" s="7">
        <f>_xlfn.LET(_xlpm.nakitavansno,C$2,_xlpm.ay,$B25,IF((_xlpm.ay-_xlpm.nakitavansno&gt;=1)*(_xlpm.ay-_xlpm.nakitavansno&lt;=12),_xlfn.XLOOKUP(_xlpm.nakitavansno,Hesap!$A$2:$A$25,Hesap!$N$2:$N$25,0),0))</f>
        <v>0</v>
      </c>
      <c r="D25" s="7">
        <f>_xlfn.LET(_xlpm.nakitavansno,D$2,_xlpm.ay,$B25,IF((_xlpm.ay-_xlpm.nakitavansno&gt;=1)*(_xlpm.ay-_xlpm.nakitavansno&lt;=12),_xlfn.XLOOKUP(_xlpm.nakitavansno,Hesap!$A$2:$A$25,Hesap!$N$2:$N$25,0),0))</f>
        <v>0</v>
      </c>
      <c r="E25" s="7">
        <f>_xlfn.LET(_xlpm.nakitavansno,E$2,_xlpm.ay,$B25,IF((_xlpm.ay-_xlpm.nakitavansno&gt;=1)*(_xlpm.ay-_xlpm.nakitavansno&lt;=12),_xlfn.XLOOKUP(_xlpm.nakitavansno,Hesap!$A$2:$A$25,Hesap!$N$2:$N$25,0),0))</f>
        <v>0</v>
      </c>
      <c r="F25" s="7">
        <f>_xlfn.LET(_xlpm.nakitavansno,F$2,_xlpm.ay,$B25,IF((_xlpm.ay-_xlpm.nakitavansno&gt;=1)*(_xlpm.ay-_xlpm.nakitavansno&lt;=12),_xlfn.XLOOKUP(_xlpm.nakitavansno,Hesap!$A$2:$A$25,Hesap!$N$2:$N$25,0),0))</f>
        <v>0</v>
      </c>
      <c r="G25" s="7">
        <f>_xlfn.LET(_xlpm.nakitavansno,G$2,_xlpm.ay,$B25,IF((_xlpm.ay-_xlpm.nakitavansno&gt;=1)*(_xlpm.ay-_xlpm.nakitavansno&lt;=12),_xlfn.XLOOKUP(_xlpm.nakitavansno,Hesap!$A$2:$A$25,Hesap!$N$2:$N$25,0),0))</f>
        <v>0</v>
      </c>
      <c r="H25" s="7">
        <f>_xlfn.LET(_xlpm.nakitavansno,H$2,_xlpm.ay,$B25,IF((_xlpm.ay-_xlpm.nakitavansno&gt;=1)*(_xlpm.ay-_xlpm.nakitavansno&lt;=12),_xlfn.XLOOKUP(_xlpm.nakitavansno,Hesap!$A$2:$A$25,Hesap!$N$2:$N$25,0),0))</f>
        <v>0</v>
      </c>
      <c r="I25" s="7">
        <f>_xlfn.LET(_xlpm.nakitavansno,I$2,_xlpm.ay,$B25,IF((_xlpm.ay-_xlpm.nakitavansno&gt;=1)*(_xlpm.ay-_xlpm.nakitavansno&lt;=12),_xlfn.XLOOKUP(_xlpm.nakitavansno,Hesap!$A$2:$A$25,Hesap!$N$2:$N$25,0),0))</f>
        <v>0</v>
      </c>
      <c r="J25" s="7">
        <f>_xlfn.LET(_xlpm.nakitavansno,J$2,_xlpm.ay,$B25,IF((_xlpm.ay-_xlpm.nakitavansno&gt;=1)*(_xlpm.ay-_xlpm.nakitavansno&lt;=12),_xlfn.XLOOKUP(_xlpm.nakitavansno,Hesap!$A$2:$A$25,Hesap!$N$2:$N$25,0),0))</f>
        <v>0</v>
      </c>
      <c r="K25" s="7">
        <f>_xlfn.LET(_xlpm.nakitavansno,K$2,_xlpm.ay,$B25,IF((_xlpm.ay-_xlpm.nakitavansno&gt;=1)*(_xlpm.ay-_xlpm.nakitavansno&lt;=12),_xlfn.XLOOKUP(_xlpm.nakitavansno,Hesap!$A$2:$A$25,Hesap!$N$2:$N$25,0),0))</f>
        <v>0</v>
      </c>
      <c r="L25" s="7">
        <f>_xlfn.LET(_xlpm.nakitavansno,L$2,_xlpm.ay,$B25,IF((_xlpm.ay-_xlpm.nakitavansno&gt;=1)*(_xlpm.ay-_xlpm.nakitavansno&lt;=12),_xlfn.XLOOKUP(_xlpm.nakitavansno,Hesap!$A$2:$A$25,Hesap!$N$2:$N$25,0),0))</f>
        <v>0</v>
      </c>
      <c r="M25" s="7">
        <f>_xlfn.LET(_xlpm.nakitavansno,M$2,_xlpm.ay,$B25,IF((_xlpm.ay-_xlpm.nakitavansno&gt;=1)*(_xlpm.ay-_xlpm.nakitavansno&lt;=12),_xlfn.XLOOKUP(_xlpm.nakitavansno,Hesap!$A$2:$A$25,Hesap!$N$2:$N$25,0),0))</f>
        <v>7120.4542421759697</v>
      </c>
      <c r="N25" s="7">
        <f>_xlfn.LET(_xlpm.nakitavansno,N$2,_xlpm.ay,$B25,IF((_xlpm.ay-_xlpm.nakitavansno&gt;=1)*(_xlpm.ay-_xlpm.nakitavansno&lt;=12),_xlfn.XLOOKUP(_xlpm.nakitavansno,Hesap!$A$2:$A$25,Hesap!$N$2:$N$25,0),0))</f>
        <v>8038.8196100409559</v>
      </c>
      <c r="O25" s="7">
        <f>_xlfn.LET(_xlpm.nakitavansno,O$2,_xlpm.ay,$B25,IF((_xlpm.ay-_xlpm.nakitavansno&gt;=1)*(_xlpm.ay-_xlpm.nakitavansno&lt;=12),_xlfn.XLOOKUP(_xlpm.nakitavansno,Hesap!$A$2:$A$25,Hesap!$N$2:$N$25,0),0))</f>
        <v>0</v>
      </c>
      <c r="P25" s="7">
        <f>_xlfn.LET(_xlpm.nakitavansno,P$2,_xlpm.ay,$B25,IF((_xlpm.ay-_xlpm.nakitavansno&gt;=1)*(_xlpm.ay-_xlpm.nakitavansno&lt;=12),_xlfn.XLOOKUP(_xlpm.nakitavansno,Hesap!$A$2:$A$25,Hesap!$N$2:$N$25,0),0))</f>
        <v>0</v>
      </c>
      <c r="Q25" s="7">
        <f>_xlfn.LET(_xlpm.nakitavansno,Q$2,_xlpm.ay,$B25,IF((_xlpm.ay-_xlpm.nakitavansno&gt;=1)*(_xlpm.ay-_xlpm.nakitavansno&lt;=12),_xlfn.XLOOKUP(_xlpm.nakitavansno,Hesap!$A$2:$A$25,Hesap!$N$2:$N$25,0),0))</f>
        <v>0</v>
      </c>
      <c r="R25" s="7">
        <f>_xlfn.LET(_xlpm.nakitavansno,R$2,_xlpm.ay,$B25,IF((_xlpm.ay-_xlpm.nakitavansno&gt;=1)*(_xlpm.ay-_xlpm.nakitavansno&lt;=12),_xlfn.XLOOKUP(_xlpm.nakitavansno,Hesap!$A$2:$A$25,Hesap!$N$2:$N$25,0),0))</f>
        <v>0</v>
      </c>
      <c r="S25" s="7">
        <f>_xlfn.LET(_xlpm.nakitavansno,S$2,_xlpm.ay,$B25,IF((_xlpm.ay-_xlpm.nakitavansno&gt;=1)*(_xlpm.ay-_xlpm.nakitavansno&lt;=12),_xlfn.XLOOKUP(_xlpm.nakitavansno,Hesap!$A$2:$A$25,Hesap!$N$2:$N$25,0),0))</f>
        <v>0</v>
      </c>
      <c r="T25" s="7">
        <f>_xlfn.LET(_xlpm.nakitavansno,T$2,_xlpm.ay,$B25,IF((_xlpm.ay-_xlpm.nakitavansno&gt;=1)*(_xlpm.ay-_xlpm.nakitavansno&lt;=12),_xlfn.XLOOKUP(_xlpm.nakitavansno,Hesap!$A$2:$A$25,Hesap!$N$2:$N$25,0),0))</f>
        <v>0</v>
      </c>
      <c r="U25" s="7">
        <f>_xlfn.LET(_xlpm.nakitavansno,U$2,_xlpm.ay,$B25,IF((_xlpm.ay-_xlpm.nakitavansno&gt;=1)*(_xlpm.ay-_xlpm.nakitavansno&lt;=12),_xlfn.XLOOKUP(_xlpm.nakitavansno,Hesap!$A$2:$A$25,Hesap!$N$2:$N$25,0),0))</f>
        <v>0</v>
      </c>
      <c r="V25" s="7">
        <f>_xlfn.LET(_xlpm.nakitavansno,V$2,_xlpm.ay,$B25,IF((_xlpm.ay-_xlpm.nakitavansno&gt;=1)*(_xlpm.ay-_xlpm.nakitavansno&lt;=12),_xlfn.XLOOKUP(_xlpm.nakitavansno,Hesap!$A$2:$A$25,Hesap!$N$2:$N$25,0),0))</f>
        <v>0</v>
      </c>
      <c r="W25" s="7">
        <f>_xlfn.LET(_xlpm.nakitavansno,W$2,_xlpm.ay,$B25,IF((_xlpm.ay-_xlpm.nakitavansno&gt;=1)*(_xlpm.ay-_xlpm.nakitavansno&lt;=12),_xlfn.XLOOKUP(_xlpm.nakitavansno,Hesap!$A$2:$A$25,Hesap!$N$2:$N$25,0),0))</f>
        <v>0</v>
      </c>
      <c r="X25" s="7">
        <f>_xlfn.LET(_xlpm.nakitavansno,X$2,_xlpm.ay,$B25,IF((_xlpm.ay-_xlpm.nakitavansno&gt;=1)*(_xlpm.ay-_xlpm.nakitavansno&lt;=12),_xlfn.XLOOKUP(_xlpm.nakitavansno,Hesap!$A$2:$A$25,Hesap!$N$2:$N$25,0),0))</f>
        <v>0</v>
      </c>
      <c r="Y25" s="7">
        <f>_xlfn.LET(_xlpm.nakitavansno,Y$2,_xlpm.ay,$B25,IF((_xlpm.ay-_xlpm.nakitavansno&gt;=1)*(_xlpm.ay-_xlpm.nakitavansno&lt;=12),_xlfn.XLOOKUP(_xlpm.nakitavansno,Hesap!$A$2:$A$25,Hesap!$N$2:$N$25,0),0))</f>
        <v>0</v>
      </c>
      <c r="Z25" s="7">
        <f>_xlfn.LET(_xlpm.nakitavansno,Z$2,_xlpm.ay,$B25,IF((_xlpm.ay-_xlpm.nakitavansno&gt;=1)*(_xlpm.ay-_xlpm.nakitavansno&lt;=12),_xlfn.XLOOKUP(_xlpm.nakitavansno,Hesap!$A$2:$A$25,Hesap!$N$2:$N$25,0),0))</f>
        <v>0</v>
      </c>
      <c r="AA25" s="7">
        <f t="shared" si="0"/>
        <v>15159.273852216926</v>
      </c>
    </row>
    <row r="26" spans="1:27" x14ac:dyDescent="0.25">
      <c r="A26" s="31"/>
      <c r="B26" s="4">
        <v>24</v>
      </c>
      <c r="C26" s="7">
        <f>_xlfn.LET(_xlpm.nakitavansno,C$2,_xlpm.ay,$B26,IF((_xlpm.ay-_xlpm.nakitavansno&gt;=1)*(_xlpm.ay-_xlpm.nakitavansno&lt;=12),_xlfn.XLOOKUP(_xlpm.nakitavansno,Hesap!$A$2:$A$25,Hesap!$N$2:$N$25,0),0))</f>
        <v>0</v>
      </c>
      <c r="D26" s="7">
        <f>_xlfn.LET(_xlpm.nakitavansno,D$2,_xlpm.ay,$B26,IF((_xlpm.ay-_xlpm.nakitavansno&gt;=1)*(_xlpm.ay-_xlpm.nakitavansno&lt;=12),_xlfn.XLOOKUP(_xlpm.nakitavansno,Hesap!$A$2:$A$25,Hesap!$N$2:$N$25,0),0))</f>
        <v>0</v>
      </c>
      <c r="E26" s="7">
        <f>_xlfn.LET(_xlpm.nakitavansno,E$2,_xlpm.ay,$B26,IF((_xlpm.ay-_xlpm.nakitavansno&gt;=1)*(_xlpm.ay-_xlpm.nakitavansno&lt;=12),_xlfn.XLOOKUP(_xlpm.nakitavansno,Hesap!$A$2:$A$25,Hesap!$N$2:$N$25,0),0))</f>
        <v>0</v>
      </c>
      <c r="F26" s="7">
        <f>_xlfn.LET(_xlpm.nakitavansno,F$2,_xlpm.ay,$B26,IF((_xlpm.ay-_xlpm.nakitavansno&gt;=1)*(_xlpm.ay-_xlpm.nakitavansno&lt;=12),_xlfn.XLOOKUP(_xlpm.nakitavansno,Hesap!$A$2:$A$25,Hesap!$N$2:$N$25,0),0))</f>
        <v>0</v>
      </c>
      <c r="G26" s="7">
        <f>_xlfn.LET(_xlpm.nakitavansno,G$2,_xlpm.ay,$B26,IF((_xlpm.ay-_xlpm.nakitavansno&gt;=1)*(_xlpm.ay-_xlpm.nakitavansno&lt;=12),_xlfn.XLOOKUP(_xlpm.nakitavansno,Hesap!$A$2:$A$25,Hesap!$N$2:$N$25,0),0))</f>
        <v>0</v>
      </c>
      <c r="H26" s="7">
        <f>_xlfn.LET(_xlpm.nakitavansno,H$2,_xlpm.ay,$B26,IF((_xlpm.ay-_xlpm.nakitavansno&gt;=1)*(_xlpm.ay-_xlpm.nakitavansno&lt;=12),_xlfn.XLOOKUP(_xlpm.nakitavansno,Hesap!$A$2:$A$25,Hesap!$N$2:$N$25,0),0))</f>
        <v>0</v>
      </c>
      <c r="I26" s="7">
        <f>_xlfn.LET(_xlpm.nakitavansno,I$2,_xlpm.ay,$B26,IF((_xlpm.ay-_xlpm.nakitavansno&gt;=1)*(_xlpm.ay-_xlpm.nakitavansno&lt;=12),_xlfn.XLOOKUP(_xlpm.nakitavansno,Hesap!$A$2:$A$25,Hesap!$N$2:$N$25,0),0))</f>
        <v>0</v>
      </c>
      <c r="J26" s="7">
        <f>_xlfn.LET(_xlpm.nakitavansno,J$2,_xlpm.ay,$B26,IF((_xlpm.ay-_xlpm.nakitavansno&gt;=1)*(_xlpm.ay-_xlpm.nakitavansno&lt;=12),_xlfn.XLOOKUP(_xlpm.nakitavansno,Hesap!$A$2:$A$25,Hesap!$N$2:$N$25,0),0))</f>
        <v>0</v>
      </c>
      <c r="K26" s="7">
        <f>_xlfn.LET(_xlpm.nakitavansno,K$2,_xlpm.ay,$B26,IF((_xlpm.ay-_xlpm.nakitavansno&gt;=1)*(_xlpm.ay-_xlpm.nakitavansno&lt;=12),_xlfn.XLOOKUP(_xlpm.nakitavansno,Hesap!$A$2:$A$25,Hesap!$N$2:$N$25,0),0))</f>
        <v>0</v>
      </c>
      <c r="L26" s="7">
        <f>_xlfn.LET(_xlpm.nakitavansno,L$2,_xlpm.ay,$B26,IF((_xlpm.ay-_xlpm.nakitavansno&gt;=1)*(_xlpm.ay-_xlpm.nakitavansno&lt;=12),_xlfn.XLOOKUP(_xlpm.nakitavansno,Hesap!$A$2:$A$25,Hesap!$N$2:$N$25,0),0))</f>
        <v>0</v>
      </c>
      <c r="M26" s="7">
        <f>_xlfn.LET(_xlpm.nakitavansno,M$2,_xlpm.ay,$B26,IF((_xlpm.ay-_xlpm.nakitavansno&gt;=1)*(_xlpm.ay-_xlpm.nakitavansno&lt;=12),_xlfn.XLOOKUP(_xlpm.nakitavansno,Hesap!$A$2:$A$25,Hesap!$N$2:$N$25,0),0))</f>
        <v>0</v>
      </c>
      <c r="N26" s="7">
        <f>_xlfn.LET(_xlpm.nakitavansno,N$2,_xlpm.ay,$B26,IF((_xlpm.ay-_xlpm.nakitavansno&gt;=1)*(_xlpm.ay-_xlpm.nakitavansno&lt;=12),_xlfn.XLOOKUP(_xlpm.nakitavansno,Hesap!$A$2:$A$25,Hesap!$N$2:$N$25,0),0))</f>
        <v>8038.8196100409559</v>
      </c>
      <c r="O26" s="7">
        <f>_xlfn.LET(_xlpm.nakitavansno,O$2,_xlpm.ay,$B26,IF((_xlpm.ay-_xlpm.nakitavansno&gt;=1)*(_xlpm.ay-_xlpm.nakitavansno&lt;=12),_xlfn.XLOOKUP(_xlpm.nakitavansno,Hesap!$A$2:$A$25,Hesap!$N$2:$N$25,0),0))</f>
        <v>0</v>
      </c>
      <c r="P26" s="7">
        <f>_xlfn.LET(_xlpm.nakitavansno,P$2,_xlpm.ay,$B26,IF((_xlpm.ay-_xlpm.nakitavansno&gt;=1)*(_xlpm.ay-_xlpm.nakitavansno&lt;=12),_xlfn.XLOOKUP(_xlpm.nakitavansno,Hesap!$A$2:$A$25,Hesap!$N$2:$N$25,0),0))</f>
        <v>0</v>
      </c>
      <c r="Q26" s="7">
        <f>_xlfn.LET(_xlpm.nakitavansno,Q$2,_xlpm.ay,$B26,IF((_xlpm.ay-_xlpm.nakitavansno&gt;=1)*(_xlpm.ay-_xlpm.nakitavansno&lt;=12),_xlfn.XLOOKUP(_xlpm.nakitavansno,Hesap!$A$2:$A$25,Hesap!$N$2:$N$25,0),0))</f>
        <v>0</v>
      </c>
      <c r="R26" s="7">
        <f>_xlfn.LET(_xlpm.nakitavansno,R$2,_xlpm.ay,$B26,IF((_xlpm.ay-_xlpm.nakitavansno&gt;=1)*(_xlpm.ay-_xlpm.nakitavansno&lt;=12),_xlfn.XLOOKUP(_xlpm.nakitavansno,Hesap!$A$2:$A$25,Hesap!$N$2:$N$25,0),0))</f>
        <v>0</v>
      </c>
      <c r="S26" s="7">
        <f>_xlfn.LET(_xlpm.nakitavansno,S$2,_xlpm.ay,$B26,IF((_xlpm.ay-_xlpm.nakitavansno&gt;=1)*(_xlpm.ay-_xlpm.nakitavansno&lt;=12),_xlfn.XLOOKUP(_xlpm.nakitavansno,Hesap!$A$2:$A$25,Hesap!$N$2:$N$25,0),0))</f>
        <v>0</v>
      </c>
      <c r="T26" s="7">
        <f>_xlfn.LET(_xlpm.nakitavansno,T$2,_xlpm.ay,$B26,IF((_xlpm.ay-_xlpm.nakitavansno&gt;=1)*(_xlpm.ay-_xlpm.nakitavansno&lt;=12),_xlfn.XLOOKUP(_xlpm.nakitavansno,Hesap!$A$2:$A$25,Hesap!$N$2:$N$25,0),0))</f>
        <v>0</v>
      </c>
      <c r="U26" s="7">
        <f>_xlfn.LET(_xlpm.nakitavansno,U$2,_xlpm.ay,$B26,IF((_xlpm.ay-_xlpm.nakitavansno&gt;=1)*(_xlpm.ay-_xlpm.nakitavansno&lt;=12),_xlfn.XLOOKUP(_xlpm.nakitavansno,Hesap!$A$2:$A$25,Hesap!$N$2:$N$25,0),0))</f>
        <v>0</v>
      </c>
      <c r="V26" s="7">
        <f>_xlfn.LET(_xlpm.nakitavansno,V$2,_xlpm.ay,$B26,IF((_xlpm.ay-_xlpm.nakitavansno&gt;=1)*(_xlpm.ay-_xlpm.nakitavansno&lt;=12),_xlfn.XLOOKUP(_xlpm.nakitavansno,Hesap!$A$2:$A$25,Hesap!$N$2:$N$25,0),0))</f>
        <v>0</v>
      </c>
      <c r="W26" s="7">
        <f>_xlfn.LET(_xlpm.nakitavansno,W$2,_xlpm.ay,$B26,IF((_xlpm.ay-_xlpm.nakitavansno&gt;=1)*(_xlpm.ay-_xlpm.nakitavansno&lt;=12),_xlfn.XLOOKUP(_xlpm.nakitavansno,Hesap!$A$2:$A$25,Hesap!$N$2:$N$25,0),0))</f>
        <v>0</v>
      </c>
      <c r="X26" s="7">
        <f>_xlfn.LET(_xlpm.nakitavansno,X$2,_xlpm.ay,$B26,IF((_xlpm.ay-_xlpm.nakitavansno&gt;=1)*(_xlpm.ay-_xlpm.nakitavansno&lt;=12),_xlfn.XLOOKUP(_xlpm.nakitavansno,Hesap!$A$2:$A$25,Hesap!$N$2:$N$25,0),0))</f>
        <v>0</v>
      </c>
      <c r="Y26" s="7">
        <f>_xlfn.LET(_xlpm.nakitavansno,Y$2,_xlpm.ay,$B26,IF((_xlpm.ay-_xlpm.nakitavansno&gt;=1)*(_xlpm.ay-_xlpm.nakitavansno&lt;=12),_xlfn.XLOOKUP(_xlpm.nakitavansno,Hesap!$A$2:$A$25,Hesap!$N$2:$N$25,0),0))</f>
        <v>0</v>
      </c>
      <c r="Z26" s="7">
        <f>_xlfn.LET(_xlpm.nakitavansno,Z$2,_xlpm.ay,$B26,IF((_xlpm.ay-_xlpm.nakitavansno&gt;=1)*(_xlpm.ay-_xlpm.nakitavansno&lt;=12),_xlfn.XLOOKUP(_xlpm.nakitavansno,Hesap!$A$2:$A$25,Hesap!$N$2:$N$25,0),0))</f>
        <v>0</v>
      </c>
      <c r="AA26" s="7">
        <f t="shared" si="0"/>
        <v>8038.8196100409559</v>
      </c>
    </row>
  </sheetData>
  <mergeCells count="2">
    <mergeCell ref="C1:Z1"/>
    <mergeCell ref="A2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Hesap</vt:lpstr>
      <vt:lpstr>Nakit Avans Taksitleri</vt:lpstr>
      <vt:lpstr>asgariodemeorani</vt:lpstr>
      <vt:lpstr>aylikharcama</vt:lpstr>
      <vt:lpstr>enflasyon</vt:lpstr>
      <vt:lpstr>kartlimiti</vt:lpstr>
      <vt:lpstr>tnafaizorani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2025-02-15T10:33:48Z</dcterms:modified>
</cp:coreProperties>
</file>