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2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83 12 ay boyunca kredi ve kredi kartından yaşamak\"/>
    </mc:Choice>
  </mc:AlternateContent>
  <xr:revisionPtr revIDLastSave="0" documentId="13_ncr:1_{F63D8A6B-1056-4D34-8C68-D4B585552F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83" sheetId="4" r:id="rId1"/>
    <sheet name="Kredi Taksitleri" sheetId="5" r:id="rId2"/>
  </sheets>
  <definedNames>
    <definedName name="asgariodemeorani">'183'!$V$3</definedName>
    <definedName name="aylikharcama">'183'!$V$4</definedName>
    <definedName name="ayliknakitharcama">'183'!$V$5</definedName>
    <definedName name="ayliknetfaizorani">'183'!$V$11</definedName>
    <definedName name="enflasyon">'183'!$V$6</definedName>
    <definedName name="eskiborc">'183'!$V$14</definedName>
    <definedName name="faizyillikbrut">'183'!$V$10</definedName>
    <definedName name="kartlimiti">'183'!$V$2</definedName>
    <definedName name="kredifaizorani">'183'!$V$8</definedName>
    <definedName name="kredisecenegi">'183'!$V$13</definedName>
    <definedName name="kreditutari">'183'!$V$12</definedName>
    <definedName name="stopajorani">'183'!$V$9</definedName>
    <definedName name="tnafaizorani">'183'!$V$7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" l="1"/>
  <c r="D2" i="4"/>
  <c r="P2" i="4"/>
  <c r="M5" i="4"/>
  <c r="M6" i="4"/>
  <c r="M7" i="4"/>
  <c r="M8" i="4"/>
  <c r="M9" i="4"/>
  <c r="M10" i="4"/>
  <c r="M11" i="4"/>
  <c r="M12" i="4"/>
  <c r="M13" i="4"/>
  <c r="M4" i="4"/>
  <c r="M3" i="4"/>
  <c r="M2" i="4"/>
  <c r="M27" i="4" s="1"/>
  <c r="C28" i="4" s="1"/>
  <c r="C4" i="4"/>
  <c r="C5" i="4"/>
  <c r="C6" i="4"/>
  <c r="C7" i="4"/>
  <c r="C8" i="4"/>
  <c r="C9" i="4"/>
  <c r="C10" i="4"/>
  <c r="C11" i="4"/>
  <c r="C12" i="4"/>
  <c r="C13" i="4"/>
  <c r="C2" i="4"/>
  <c r="C3" i="4"/>
  <c r="V11" i="4"/>
  <c r="V3" i="4"/>
  <c r="Z26" i="5"/>
  <c r="Y26" i="5"/>
  <c r="X26" i="5"/>
  <c r="W26" i="5"/>
  <c r="V26" i="5"/>
  <c r="U26" i="5"/>
  <c r="T26" i="5"/>
  <c r="S26" i="5"/>
  <c r="R26" i="5"/>
  <c r="Q26" i="5"/>
  <c r="P26" i="5"/>
  <c r="M26" i="5"/>
  <c r="L26" i="5"/>
  <c r="K26" i="5"/>
  <c r="J26" i="5"/>
  <c r="I26" i="5"/>
  <c r="H26" i="5"/>
  <c r="G26" i="5"/>
  <c r="F26" i="5"/>
  <c r="E26" i="5"/>
  <c r="D26" i="5"/>
  <c r="C26" i="5"/>
  <c r="Z25" i="5"/>
  <c r="Y25" i="5"/>
  <c r="X25" i="5"/>
  <c r="W25" i="5"/>
  <c r="V25" i="5"/>
  <c r="U25" i="5"/>
  <c r="T25" i="5"/>
  <c r="S25" i="5"/>
  <c r="R25" i="5"/>
  <c r="Q25" i="5"/>
  <c r="P25" i="5"/>
  <c r="L25" i="5"/>
  <c r="K25" i="5"/>
  <c r="J25" i="5"/>
  <c r="I25" i="5"/>
  <c r="H25" i="5"/>
  <c r="G25" i="5"/>
  <c r="F25" i="5"/>
  <c r="E25" i="5"/>
  <c r="D25" i="5"/>
  <c r="C25" i="5"/>
  <c r="Z24" i="5"/>
  <c r="Y24" i="5"/>
  <c r="X24" i="5"/>
  <c r="W24" i="5"/>
  <c r="V24" i="5"/>
  <c r="U24" i="5"/>
  <c r="T24" i="5"/>
  <c r="S24" i="5"/>
  <c r="R24" i="5"/>
  <c r="Q24" i="5"/>
  <c r="P24" i="5"/>
  <c r="K24" i="5"/>
  <c r="J24" i="5"/>
  <c r="I24" i="5"/>
  <c r="H24" i="5"/>
  <c r="G24" i="5"/>
  <c r="F24" i="5"/>
  <c r="E24" i="5"/>
  <c r="D24" i="5"/>
  <c r="C24" i="5"/>
  <c r="Z23" i="5"/>
  <c r="Y23" i="5"/>
  <c r="X23" i="5"/>
  <c r="W23" i="5"/>
  <c r="V23" i="5"/>
  <c r="U23" i="5"/>
  <c r="T23" i="5"/>
  <c r="S23" i="5"/>
  <c r="R23" i="5"/>
  <c r="Q23" i="5"/>
  <c r="P23" i="5"/>
  <c r="J23" i="5"/>
  <c r="I23" i="5"/>
  <c r="H23" i="5"/>
  <c r="G23" i="5"/>
  <c r="F23" i="5"/>
  <c r="E23" i="5"/>
  <c r="D23" i="5"/>
  <c r="C23" i="5"/>
  <c r="Z22" i="5"/>
  <c r="Y22" i="5"/>
  <c r="X22" i="5"/>
  <c r="W22" i="5"/>
  <c r="V22" i="5"/>
  <c r="U22" i="5"/>
  <c r="T22" i="5"/>
  <c r="S22" i="5"/>
  <c r="R22" i="5"/>
  <c r="Q22" i="5"/>
  <c r="P22" i="5"/>
  <c r="I22" i="5"/>
  <c r="H22" i="5"/>
  <c r="G22" i="5"/>
  <c r="F22" i="5"/>
  <c r="E22" i="5"/>
  <c r="D22" i="5"/>
  <c r="C22" i="5"/>
  <c r="Z21" i="5"/>
  <c r="Y21" i="5"/>
  <c r="X21" i="5"/>
  <c r="W21" i="5"/>
  <c r="V21" i="5"/>
  <c r="U21" i="5"/>
  <c r="T21" i="5"/>
  <c r="S21" i="5"/>
  <c r="R21" i="5"/>
  <c r="Q21" i="5"/>
  <c r="P21" i="5"/>
  <c r="H21" i="5"/>
  <c r="G21" i="5"/>
  <c r="F21" i="5"/>
  <c r="E21" i="5"/>
  <c r="D21" i="5"/>
  <c r="C21" i="5"/>
  <c r="Z20" i="5"/>
  <c r="Y20" i="5"/>
  <c r="X20" i="5"/>
  <c r="W20" i="5"/>
  <c r="V20" i="5"/>
  <c r="U20" i="5"/>
  <c r="T20" i="5"/>
  <c r="S20" i="5"/>
  <c r="R20" i="5"/>
  <c r="Q20" i="5"/>
  <c r="P20" i="5"/>
  <c r="G20" i="5"/>
  <c r="F20" i="5"/>
  <c r="E20" i="5"/>
  <c r="D20" i="5"/>
  <c r="C20" i="5"/>
  <c r="Z19" i="5"/>
  <c r="Y19" i="5"/>
  <c r="X19" i="5"/>
  <c r="W19" i="5"/>
  <c r="V19" i="5"/>
  <c r="U19" i="5"/>
  <c r="T19" i="5"/>
  <c r="S19" i="5"/>
  <c r="R19" i="5"/>
  <c r="Q19" i="5"/>
  <c r="P19" i="5"/>
  <c r="F19" i="5"/>
  <c r="E19" i="5"/>
  <c r="D19" i="5"/>
  <c r="C19" i="5"/>
  <c r="Z18" i="5"/>
  <c r="Y18" i="5"/>
  <c r="X18" i="5"/>
  <c r="W18" i="5"/>
  <c r="V18" i="5"/>
  <c r="U18" i="5"/>
  <c r="T18" i="5"/>
  <c r="S18" i="5"/>
  <c r="R18" i="5"/>
  <c r="Q18" i="5"/>
  <c r="P18" i="5"/>
  <c r="E18" i="5"/>
  <c r="D18" i="5"/>
  <c r="C18" i="5"/>
  <c r="Z17" i="5"/>
  <c r="Y17" i="5"/>
  <c r="X17" i="5"/>
  <c r="W17" i="5"/>
  <c r="V17" i="5"/>
  <c r="U17" i="5"/>
  <c r="T17" i="5"/>
  <c r="S17" i="5"/>
  <c r="R17" i="5"/>
  <c r="Q17" i="5"/>
  <c r="P17" i="5"/>
  <c r="D17" i="5"/>
  <c r="C17" i="5"/>
  <c r="Z16" i="5"/>
  <c r="Y16" i="5"/>
  <c r="X16" i="5"/>
  <c r="W16" i="5"/>
  <c r="V16" i="5"/>
  <c r="U16" i="5"/>
  <c r="T16" i="5"/>
  <c r="S16" i="5"/>
  <c r="R16" i="5"/>
  <c r="Q16" i="5"/>
  <c r="P16" i="5"/>
  <c r="C16" i="5"/>
  <c r="Z15" i="5"/>
  <c r="Y15" i="5"/>
  <c r="X15" i="5"/>
  <c r="W15" i="5"/>
  <c r="V15" i="5"/>
  <c r="U15" i="5"/>
  <c r="T15" i="5"/>
  <c r="S15" i="5"/>
  <c r="R15" i="5"/>
  <c r="Q15" i="5"/>
  <c r="P15" i="5"/>
  <c r="O15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R2" i="4" l="1"/>
  <c r="Q2" i="4"/>
  <c r="G2" i="4"/>
  <c r="F2" i="4"/>
  <c r="C27" i="4"/>
  <c r="AA3" i="5"/>
  <c r="L2" i="4" s="1"/>
  <c r="H2" i="4" l="1"/>
  <c r="I2" i="4" l="1"/>
  <c r="C6" i="5"/>
  <c r="J2" i="4" l="1"/>
  <c r="D3" i="4" s="1"/>
  <c r="N2" i="4"/>
  <c r="S2" i="4" s="1"/>
  <c r="C8" i="5"/>
  <c r="C7" i="5"/>
  <c r="C10" i="5"/>
  <c r="C11" i="5"/>
  <c r="C5" i="5"/>
  <c r="C15" i="5"/>
  <c r="C13" i="5"/>
  <c r="C14" i="5"/>
  <c r="C12" i="5"/>
  <c r="C9" i="5"/>
  <c r="C4" i="5"/>
  <c r="E3" i="4" l="1"/>
  <c r="F3" i="4" l="1"/>
  <c r="G3" i="4"/>
  <c r="AA4" i="5"/>
  <c r="L3" i="4" s="1"/>
  <c r="H3" i="4" l="1"/>
  <c r="I3" i="4" l="1"/>
  <c r="J3" i="4" l="1"/>
  <c r="D4" i="4" s="1"/>
  <c r="N3" i="4"/>
  <c r="P3" i="4" s="1"/>
  <c r="E4" i="4" l="1"/>
  <c r="R3" i="4" l="1"/>
  <c r="S3" i="4" s="1"/>
  <c r="Q3" i="4"/>
  <c r="F4" i="4"/>
  <c r="G4" i="4"/>
  <c r="H4" i="4" l="1"/>
  <c r="I4" i="4" l="1"/>
  <c r="J4" i="4" l="1"/>
  <c r="D5" i="4" s="1"/>
  <c r="E5" i="4"/>
  <c r="F5" i="4" l="1"/>
  <c r="G5" i="4"/>
  <c r="H5" i="4" l="1"/>
  <c r="I5" i="4" l="1"/>
  <c r="J5" i="4" l="1"/>
  <c r="D6" i="4" s="1"/>
  <c r="E6" i="4"/>
  <c r="G6" i="4" l="1"/>
  <c r="H6" i="4" s="1"/>
  <c r="I6" i="4" s="1"/>
  <c r="J6" i="4" s="1"/>
  <c r="D7" i="4" s="1"/>
  <c r="E7" i="4" s="1"/>
  <c r="F6" i="4"/>
  <c r="G7" i="4" l="1"/>
  <c r="H7" i="4" s="1"/>
  <c r="I7" i="4" s="1"/>
  <c r="J7" i="4" s="1"/>
  <c r="D8" i="4" s="1"/>
  <c r="F7" i="4"/>
  <c r="E8" i="4" l="1"/>
  <c r="G8" i="4" l="1"/>
  <c r="F8" i="4"/>
  <c r="H8" i="4"/>
  <c r="I8" i="4" s="1"/>
  <c r="J8" i="4" s="1"/>
  <c r="D9" i="4" s="1"/>
  <c r="E9" i="4" s="1"/>
  <c r="F9" i="4" l="1"/>
  <c r="G9" i="4"/>
  <c r="H9" i="4" l="1"/>
  <c r="I9" i="4" s="1"/>
  <c r="J9" i="4" s="1"/>
  <c r="D10" i="4" s="1"/>
  <c r="E10" i="4" l="1"/>
  <c r="G10" i="4" l="1"/>
  <c r="F10" i="4"/>
  <c r="H10" i="4" l="1"/>
  <c r="I10" i="4" s="1"/>
  <c r="J10" i="4" s="1"/>
  <c r="D11" i="4" s="1"/>
  <c r="E11" i="4"/>
  <c r="F11" i="4"/>
  <c r="G11" i="4"/>
  <c r="H11" i="4" s="1"/>
  <c r="I11" i="4" s="1"/>
  <c r="J11" i="4" s="1"/>
  <c r="D12" i="4" s="1"/>
  <c r="E12" i="4" l="1"/>
  <c r="F12" i="4" l="1"/>
  <c r="G12" i="4"/>
  <c r="H12" i="4" l="1"/>
  <c r="I12" i="4" s="1"/>
  <c r="J12" i="4" s="1"/>
  <c r="D13" i="4" s="1"/>
  <c r="E13" i="4" l="1"/>
  <c r="F13" i="4" l="1"/>
  <c r="G13" i="4"/>
  <c r="H13" i="4" l="1"/>
  <c r="I13" i="4" s="1"/>
  <c r="J13" i="4" s="1"/>
  <c r="D14" i="4" s="1"/>
  <c r="E14" i="4" s="1"/>
  <c r="G14" i="4" l="1"/>
  <c r="F14" i="4"/>
  <c r="I14" i="4" l="1"/>
  <c r="H14" i="4"/>
  <c r="J14" i="4" l="1"/>
  <c r="D15" i="4" s="1"/>
  <c r="E15" i="4" l="1"/>
  <c r="G15" i="4" l="1"/>
  <c r="F15" i="4"/>
  <c r="I15" i="4" l="1"/>
  <c r="J15" i="4" s="1"/>
  <c r="D16" i="4" s="1"/>
  <c r="H15" i="4"/>
  <c r="E16" i="4" l="1"/>
  <c r="G16" i="4" l="1"/>
  <c r="F16" i="4"/>
  <c r="I16" i="4" l="1"/>
  <c r="J16" i="4" s="1"/>
  <c r="D17" i="4" s="1"/>
  <c r="H16" i="4"/>
  <c r="E17" i="4" l="1"/>
  <c r="F17" i="4" l="1"/>
  <c r="G17" i="4"/>
  <c r="H17" i="4" s="1"/>
  <c r="I17" i="4"/>
  <c r="J17" i="4" s="1"/>
  <c r="D18" i="4" s="1"/>
  <c r="E18" i="4" l="1"/>
  <c r="G18" i="4" l="1"/>
  <c r="F18" i="4"/>
  <c r="I18" i="4" l="1"/>
  <c r="J18" i="4" s="1"/>
  <c r="D19" i="4" s="1"/>
  <c r="E19" i="4" s="1"/>
  <c r="H18" i="4"/>
  <c r="F19" i="4" l="1"/>
  <c r="G19" i="4"/>
  <c r="H19" i="4" l="1"/>
  <c r="I19" i="4"/>
  <c r="J19" i="4" s="1"/>
  <c r="D20" i="4" s="1"/>
  <c r="E20" i="4" l="1"/>
  <c r="G20" i="4" l="1"/>
  <c r="F20" i="4"/>
  <c r="I20" i="4" l="1"/>
  <c r="J20" i="4" s="1"/>
  <c r="D21" i="4" s="1"/>
  <c r="H20" i="4"/>
  <c r="E21" i="4" l="1"/>
  <c r="F21" i="4" l="1"/>
  <c r="G21" i="4"/>
  <c r="H21" i="4" l="1"/>
  <c r="I21" i="4"/>
  <c r="J21" i="4" s="1"/>
  <c r="D22" i="4" s="1"/>
  <c r="E22" i="4" l="1"/>
  <c r="G22" i="4" l="1"/>
  <c r="F22" i="4"/>
  <c r="I22" i="4" l="1"/>
  <c r="J22" i="4" s="1"/>
  <c r="D23" i="4" s="1"/>
  <c r="H22" i="4"/>
  <c r="E23" i="4" l="1"/>
  <c r="G23" i="4" l="1"/>
  <c r="F23" i="4"/>
  <c r="I23" i="4" l="1"/>
  <c r="J23" i="4" s="1"/>
  <c r="D24" i="4" s="1"/>
  <c r="E24" i="4" s="1"/>
  <c r="H23" i="4"/>
  <c r="F24" i="4" l="1"/>
  <c r="G24" i="4"/>
  <c r="H24" i="4" s="1"/>
  <c r="I24" i="4" l="1"/>
  <c r="J24" i="4" s="1"/>
  <c r="D25" i="4" s="1"/>
  <c r="E25" i="4" s="1"/>
  <c r="F25" i="4" l="1"/>
  <c r="G25" i="4"/>
  <c r="H25" i="4" l="1"/>
  <c r="I25" i="4"/>
  <c r="J25" i="4" l="1"/>
  <c r="I27" i="4"/>
  <c r="D12" i="5" l="1"/>
  <c r="D8" i="5"/>
  <c r="D6" i="5"/>
  <c r="D11" i="5"/>
  <c r="D10" i="5"/>
  <c r="D14" i="5"/>
  <c r="D15" i="5"/>
  <c r="D16" i="5"/>
  <c r="D7" i="5"/>
  <c r="D9" i="5"/>
  <c r="D5" i="5"/>
  <c r="AA5" i="5" s="1"/>
  <c r="L4" i="4" s="1"/>
  <c r="D13" i="5"/>
  <c r="N4" i="4" l="1"/>
  <c r="P4" i="4" s="1"/>
  <c r="Q4" i="4" l="1"/>
  <c r="R4" i="4"/>
  <c r="S4" i="4" l="1"/>
  <c r="E13" i="5" l="1"/>
  <c r="E7" i="5"/>
  <c r="E16" i="5"/>
  <c r="E6" i="5"/>
  <c r="AA6" i="5" s="1"/>
  <c r="L5" i="4" s="1"/>
  <c r="E9" i="5"/>
  <c r="E17" i="5"/>
  <c r="E15" i="5"/>
  <c r="E12" i="5"/>
  <c r="E10" i="5"/>
  <c r="E8" i="5"/>
  <c r="E14" i="5"/>
  <c r="E11" i="5"/>
  <c r="N5" i="4" l="1"/>
  <c r="P5" i="4" s="1"/>
  <c r="Q5" i="4" l="1"/>
  <c r="R5" i="4"/>
  <c r="S5" i="4" l="1"/>
  <c r="F10" i="5"/>
  <c r="F7" i="5"/>
  <c r="AA7" i="5" s="1"/>
  <c r="L6" i="4" s="1"/>
  <c r="N6" i="4" s="1"/>
  <c r="P6" i="4" s="1"/>
  <c r="F17" i="5"/>
  <c r="F13" i="5"/>
  <c r="F9" i="5"/>
  <c r="F18" i="5"/>
  <c r="F15" i="5"/>
  <c r="F12" i="5"/>
  <c r="F11" i="5"/>
  <c r="F14" i="5"/>
  <c r="F16" i="5"/>
  <c r="F8" i="5"/>
  <c r="Q6" i="4" l="1"/>
  <c r="G12" i="5" s="1"/>
  <c r="R6" i="4"/>
  <c r="S6" i="4" s="1"/>
  <c r="G14" i="5" l="1"/>
  <c r="G9" i="5"/>
  <c r="G19" i="5"/>
  <c r="G13" i="5"/>
  <c r="G10" i="5"/>
  <c r="G11" i="5"/>
  <c r="G15" i="5"/>
  <c r="G16" i="5"/>
  <c r="G17" i="5"/>
  <c r="G18" i="5"/>
  <c r="G8" i="5"/>
  <c r="AA8" i="5" s="1"/>
  <c r="L7" i="4" s="1"/>
  <c r="N7" i="4" s="1"/>
  <c r="P7" i="4" s="1"/>
  <c r="Q7" i="4" l="1"/>
  <c r="H16" i="5" s="1"/>
  <c r="R7" i="4"/>
  <c r="S7" i="4" s="1"/>
  <c r="H19" i="5" l="1"/>
  <c r="H10" i="5"/>
  <c r="H14" i="5"/>
  <c r="H12" i="5"/>
  <c r="H20" i="5"/>
  <c r="H17" i="5"/>
  <c r="H15" i="5"/>
  <c r="H18" i="5"/>
  <c r="H9" i="5"/>
  <c r="AA9" i="5" s="1"/>
  <c r="L8" i="4" s="1"/>
  <c r="N8" i="4" s="1"/>
  <c r="P8" i="4" s="1"/>
  <c r="H11" i="5"/>
  <c r="H13" i="5"/>
  <c r="Q8" i="4" l="1"/>
  <c r="R8" i="4"/>
  <c r="S8" i="4" s="1"/>
  <c r="I10" i="5" l="1"/>
  <c r="AA10" i="5" s="1"/>
  <c r="L9" i="4" s="1"/>
  <c r="N9" i="4" s="1"/>
  <c r="P9" i="4" s="1"/>
  <c r="I21" i="5"/>
  <c r="I14" i="5"/>
  <c r="I12" i="5"/>
  <c r="I20" i="5"/>
  <c r="I18" i="5"/>
  <c r="I11" i="5"/>
  <c r="I16" i="5"/>
  <c r="I17" i="5"/>
  <c r="I19" i="5"/>
  <c r="I13" i="5"/>
  <c r="I15" i="5"/>
  <c r="Q9" i="4" l="1"/>
  <c r="R9" i="4"/>
  <c r="S9" i="4" s="1"/>
  <c r="J22" i="5" l="1"/>
  <c r="J16" i="5"/>
  <c r="J15" i="5"/>
  <c r="J17" i="5"/>
  <c r="J13" i="5"/>
  <c r="J19" i="5"/>
  <c r="J12" i="5"/>
  <c r="J20" i="5"/>
  <c r="J18" i="5"/>
  <c r="J11" i="5"/>
  <c r="AA11" i="5" s="1"/>
  <c r="L10" i="4" s="1"/>
  <c r="N10" i="4" s="1"/>
  <c r="P10" i="4" s="1"/>
  <c r="J21" i="5"/>
  <c r="J14" i="5"/>
  <c r="R10" i="4" l="1"/>
  <c r="S10" i="4" s="1"/>
  <c r="Q10" i="4"/>
  <c r="K15" i="5" l="1"/>
  <c r="K21" i="5"/>
  <c r="K23" i="5"/>
  <c r="K20" i="5"/>
  <c r="K22" i="5"/>
  <c r="K13" i="5"/>
  <c r="K19" i="5"/>
  <c r="K17" i="5"/>
  <c r="K12" i="5"/>
  <c r="AA12" i="5" s="1"/>
  <c r="L11" i="4" s="1"/>
  <c r="N11" i="4" s="1"/>
  <c r="P11" i="4" s="1"/>
  <c r="K14" i="5"/>
  <c r="K18" i="5"/>
  <c r="K16" i="5"/>
  <c r="R11" i="4" l="1"/>
  <c r="S11" i="4" s="1"/>
  <c r="Q11" i="4"/>
  <c r="L14" i="5" l="1"/>
  <c r="L15" i="5"/>
  <c r="L22" i="5"/>
  <c r="L24" i="5"/>
  <c r="L18" i="5"/>
  <c r="L23" i="5"/>
  <c r="L20" i="5"/>
  <c r="L16" i="5"/>
  <c r="L13" i="5"/>
  <c r="AA13" i="5" s="1"/>
  <c r="L12" i="4" s="1"/>
  <c r="N12" i="4" s="1"/>
  <c r="P12" i="4" s="1"/>
  <c r="L17" i="5"/>
  <c r="L21" i="5"/>
  <c r="L19" i="5"/>
  <c r="O16" i="5"/>
  <c r="O20" i="5" l="1"/>
  <c r="O23" i="5"/>
  <c r="O25" i="5"/>
  <c r="O17" i="5"/>
  <c r="O18" i="5"/>
  <c r="O24" i="5"/>
  <c r="O21" i="5"/>
  <c r="O19" i="5"/>
  <c r="O26" i="5"/>
  <c r="O22" i="5"/>
  <c r="Q12" i="4" l="1"/>
  <c r="R12" i="4"/>
  <c r="S12" i="4" s="1"/>
  <c r="M23" i="5" l="1"/>
  <c r="M17" i="5"/>
  <c r="M24" i="5"/>
  <c r="M21" i="5"/>
  <c r="M22" i="5"/>
  <c r="M20" i="5"/>
  <c r="M14" i="5"/>
  <c r="AA14" i="5" s="1"/>
  <c r="L13" i="4" s="1"/>
  <c r="N13" i="4" s="1"/>
  <c r="P13" i="4" s="1"/>
  <c r="P27" i="4" s="1"/>
  <c r="M18" i="5"/>
  <c r="M15" i="5"/>
  <c r="M25" i="5"/>
  <c r="M19" i="5"/>
  <c r="M16" i="5"/>
  <c r="Q13" i="4" l="1"/>
  <c r="R13" i="4"/>
  <c r="S13" i="4" l="1"/>
  <c r="R27" i="4"/>
  <c r="N23" i="5"/>
  <c r="AA23" i="5" s="1"/>
  <c r="L22" i="4" s="1"/>
  <c r="N22" i="4" s="1"/>
  <c r="N16" i="5"/>
  <c r="AA16" i="5" s="1"/>
  <c r="L15" i="4" s="1"/>
  <c r="N15" i="4" s="1"/>
  <c r="N26" i="5"/>
  <c r="AA26" i="5" s="1"/>
  <c r="L25" i="4" s="1"/>
  <c r="N19" i="5"/>
  <c r="AA19" i="5" s="1"/>
  <c r="L18" i="4" s="1"/>
  <c r="N18" i="4" s="1"/>
  <c r="N21" i="5"/>
  <c r="AA21" i="5" s="1"/>
  <c r="L20" i="4" s="1"/>
  <c r="N20" i="4" s="1"/>
  <c r="N17" i="5"/>
  <c r="AA17" i="5" s="1"/>
  <c r="L16" i="4" s="1"/>
  <c r="N16" i="4" s="1"/>
  <c r="N20" i="5"/>
  <c r="AA20" i="5" s="1"/>
  <c r="L19" i="4" s="1"/>
  <c r="N19" i="4" s="1"/>
  <c r="N18" i="5"/>
  <c r="AA18" i="5" s="1"/>
  <c r="L17" i="4" s="1"/>
  <c r="N17" i="4" s="1"/>
  <c r="N25" i="5"/>
  <c r="AA25" i="5" s="1"/>
  <c r="L24" i="4" s="1"/>
  <c r="N24" i="4" s="1"/>
  <c r="N22" i="5"/>
  <c r="AA22" i="5" s="1"/>
  <c r="L21" i="4" s="1"/>
  <c r="N21" i="4" s="1"/>
  <c r="N24" i="5"/>
  <c r="AA24" i="5" s="1"/>
  <c r="L23" i="4" s="1"/>
  <c r="N23" i="4" s="1"/>
  <c r="N15" i="5"/>
  <c r="AA15" i="5" s="1"/>
  <c r="L14" i="4" s="1"/>
  <c r="N14" i="4" l="1"/>
  <c r="N25" i="4"/>
  <c r="L27" i="4"/>
  <c r="N27" i="4" l="1"/>
</calcChain>
</file>

<file path=xl/sharedStrings.xml><?xml version="1.0" encoding="utf-8"?>
<sst xmlns="http://schemas.openxmlformats.org/spreadsheetml/2006/main" count="39" uniqueCount="37">
  <si>
    <t>Ay</t>
  </si>
  <si>
    <t>Tarih</t>
  </si>
  <si>
    <t>Harcama</t>
  </si>
  <si>
    <t>Taksit Tutarı</t>
  </si>
  <si>
    <t>Eski Borç</t>
  </si>
  <si>
    <t>Faiz</t>
  </si>
  <si>
    <t>Kalan Limit</t>
  </si>
  <si>
    <t>Ekstre</t>
  </si>
  <si>
    <t>Ödeme</t>
  </si>
  <si>
    <t>Kalan Borç</t>
  </si>
  <si>
    <t>Kart Limiti</t>
  </si>
  <si>
    <t>Aylık Enflasyon</t>
  </si>
  <si>
    <t>Asgari Ödeme Oranı</t>
  </si>
  <si>
    <t>Taksitli Nakit Avans Faiz Oranı</t>
  </si>
  <si>
    <t>Dönem Borcu</t>
  </si>
  <si>
    <t>Oran</t>
  </si>
  <si>
    <t>Çekilen Nakit Avanslar</t>
  </si>
  <si>
    <t>Ödemeler</t>
  </si>
  <si>
    <t>Toplam Taksit Tutarı</t>
  </si>
  <si>
    <t>Kredi Tutarı</t>
  </si>
  <si>
    <t>Kredi Faiz Oranı</t>
  </si>
  <si>
    <t>Sigorta Primi</t>
  </si>
  <si>
    <t>Toplam Ödeme</t>
  </si>
  <si>
    <t>Kredi Taksitleri</t>
  </si>
  <si>
    <t>PARAMETRELER</t>
  </si>
  <si>
    <t>AKDİ FAİZ ORANLARI</t>
  </si>
  <si>
    <t>Aylık Faiz Oranı (Net)</t>
  </si>
  <si>
    <t>Aylık Faiz Oranı (Yıllık Bazda)</t>
  </si>
  <si>
    <t>Stopaj Oranı</t>
  </si>
  <si>
    <t>Asgari Ödeme</t>
  </si>
  <si>
    <t>Kasa</t>
  </si>
  <si>
    <t>Aylık Harcama (Kart)</t>
  </si>
  <si>
    <t>Nakit Harcama</t>
  </si>
  <si>
    <t>Aylık Harcama (Nakit)</t>
  </si>
  <si>
    <t>Kredi Seçeneği</t>
  </si>
  <si>
    <t>Sabit</t>
  </si>
  <si>
    <t>Eski Kredi Kartı Borcu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</si>
</sst>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₺&quot;#,##0;[Red]\-&quot;₺&quot;#,##0"/>
    <numFmt numFmtId="164" formatCode="&quot;₺&quot;#,##0.00"/>
    <numFmt numFmtId="165" formatCode="&quot;₺&quot;#,##0"/>
    <numFmt numFmtId="166" formatCode="_-[$₺-41F]* #,##0_-;\-[$₺-41F]* #,##0_-;_-[$₺-41F]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4" borderId="1" xfId="0" applyFill="1" applyBorder="1"/>
    <xf numFmtId="0" fontId="3" fillId="3" borderId="0" xfId="0" applyFont="1" applyFill="1"/>
    <xf numFmtId="14" fontId="0" fillId="0" borderId="1" xfId="0" applyNumberFormat="1" applyBorder="1"/>
    <xf numFmtId="165" fontId="0" fillId="0" borderId="1" xfId="0" applyNumberFormat="1" applyBorder="1"/>
    <xf numFmtId="0" fontId="0" fillId="5" borderId="1" xfId="0" applyFill="1" applyBorder="1"/>
    <xf numFmtId="14" fontId="0" fillId="5" borderId="1" xfId="0" applyNumberFormat="1" applyFill="1" applyBorder="1"/>
    <xf numFmtId="165" fontId="0" fillId="5" borderId="1" xfId="0" applyNumberFormat="1" applyFill="1" applyBorder="1"/>
    <xf numFmtId="3" fontId="0" fillId="0" borderId="1" xfId="0" applyNumberFormat="1" applyBorder="1"/>
    <xf numFmtId="3" fontId="0" fillId="5" borderId="1" xfId="0" applyNumberFormat="1" applyFill="1" applyBorder="1"/>
    <xf numFmtId="0" fontId="1" fillId="2" borderId="0" xfId="0" applyFont="1" applyFill="1"/>
    <xf numFmtId="0" fontId="1" fillId="8" borderId="1" xfId="0" applyFont="1" applyFill="1" applyBorder="1"/>
    <xf numFmtId="164" fontId="0" fillId="9" borderId="1" xfId="0" applyNumberFormat="1" applyFill="1" applyBorder="1" applyAlignment="1">
      <alignment horizontal="left"/>
    </xf>
    <xf numFmtId="10" fontId="0" fillId="9" borderId="1" xfId="0" applyNumberFormat="1" applyFill="1" applyBorder="1" applyAlignment="1">
      <alignment horizontal="left"/>
    </xf>
    <xf numFmtId="166" fontId="0" fillId="7" borderId="1" xfId="0" applyNumberFormat="1" applyFill="1" applyBorder="1"/>
    <xf numFmtId="9" fontId="0" fillId="7" borderId="1" xfId="1" applyFont="1" applyFill="1" applyBorder="1"/>
    <xf numFmtId="10" fontId="0" fillId="7" borderId="1" xfId="1" applyNumberFormat="1" applyFont="1" applyFill="1" applyBorder="1"/>
    <xf numFmtId="0" fontId="4" fillId="7" borderId="1" xfId="0" applyFont="1" applyFill="1" applyBorder="1"/>
    <xf numFmtId="0" fontId="1" fillId="2" borderId="3" xfId="0" applyFont="1" applyFill="1" applyBorder="1"/>
    <xf numFmtId="6" fontId="0" fillId="0" borderId="1" xfId="0" applyNumberFormat="1" applyBorder="1"/>
    <xf numFmtId="6" fontId="0" fillId="5" borderId="1" xfId="0" applyNumberFormat="1" applyFill="1" applyBorder="1"/>
    <xf numFmtId="165" fontId="0" fillId="0" borderId="0" xfId="0" applyNumberFormat="1"/>
    <xf numFmtId="165" fontId="5" fillId="0" borderId="0" xfId="0" applyNumberFormat="1" applyFont="1"/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textRotation="90"/>
    </xf>
    <xf numFmtId="165" fontId="0" fillId="10" borderId="1" xfId="0" applyNumberFormat="1" applyFill="1" applyBorder="1"/>
    <xf numFmtId="165" fontId="5" fillId="1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8F47-ED20-4570-9FDF-FA235EFFBD76}">
  <sheetPr>
    <tabColor theme="4" tint="-0.249977111117893"/>
  </sheetPr>
  <dimension ref="A1:V28"/>
  <sheetViews>
    <sheetView tabSelected="1" zoomScale="110" zoomScaleNormal="110" workbookViewId="0">
      <selection activeCell="N27" sqref="N27"/>
    </sheetView>
  </sheetViews>
  <sheetFormatPr defaultRowHeight="15" x14ac:dyDescent="0.25"/>
  <cols>
    <col min="1" max="1" width="3.28515625" bestFit="1" customWidth="1"/>
    <col min="2" max="2" width="9.28515625" bestFit="1" customWidth="1"/>
    <col min="6" max="6" width="10.7109375" bestFit="1" customWidth="1"/>
    <col min="7" max="7" width="8.140625" bestFit="1" customWidth="1"/>
    <col min="8" max="8" width="13.5703125" bestFit="1" customWidth="1"/>
    <col min="9" max="9" width="8.5703125" customWidth="1"/>
    <col min="10" max="10" width="10.5703125" bestFit="1" customWidth="1"/>
    <col min="11" max="11" width="3" customWidth="1"/>
    <col min="12" max="12" width="14.42578125" bestFit="1" customWidth="1"/>
    <col min="13" max="13" width="14.140625" bestFit="1" customWidth="1"/>
    <col min="14" max="14" width="15" bestFit="1" customWidth="1"/>
    <col min="15" max="15" width="3.140625" customWidth="1"/>
    <col min="16" max="16" width="12" customWidth="1"/>
    <col min="17" max="17" width="11.7109375" bestFit="1" customWidth="1"/>
    <col min="18" max="18" width="12.5703125" bestFit="1" customWidth="1"/>
    <col min="19" max="19" width="11.5703125" customWidth="1"/>
    <col min="21" max="21" width="28" bestFit="1" customWidth="1"/>
    <col min="22" max="22" width="13.28515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29</v>
      </c>
      <c r="I1" s="1" t="s">
        <v>8</v>
      </c>
      <c r="J1" s="1" t="s">
        <v>9</v>
      </c>
      <c r="L1" s="20" t="s">
        <v>23</v>
      </c>
      <c r="M1" s="12" t="s">
        <v>32</v>
      </c>
      <c r="N1" s="12" t="s">
        <v>22</v>
      </c>
      <c r="P1" s="20" t="s">
        <v>19</v>
      </c>
      <c r="Q1" s="20" t="s">
        <v>3</v>
      </c>
      <c r="R1" s="20" t="s">
        <v>21</v>
      </c>
      <c r="S1" s="12" t="s">
        <v>30</v>
      </c>
      <c r="U1" s="25" t="s">
        <v>24</v>
      </c>
      <c r="V1" s="26"/>
    </row>
    <row r="2" spans="1:22" x14ac:dyDescent="0.25">
      <c r="A2" s="2">
        <v>1</v>
      </c>
      <c r="B2" s="5">
        <v>45717</v>
      </c>
      <c r="C2" s="6">
        <f>aylikharcama*(1+enflasyon)^(A2-1)</f>
        <v>20000</v>
      </c>
      <c r="D2" s="33">
        <f>eskiborc</f>
        <v>50000</v>
      </c>
      <c r="E2" s="33">
        <f>V19*1.3*eskiborc</f>
        <v>2762.5000000000005</v>
      </c>
      <c r="F2" s="6">
        <f>kartlimiti-C2-D2-E2</f>
        <v>127237.5</v>
      </c>
      <c r="G2" s="10">
        <f>C2+D2+E2</f>
        <v>72762.5</v>
      </c>
      <c r="H2" s="6">
        <f>G2*asgariodemeorani</f>
        <v>29105</v>
      </c>
      <c r="I2" s="6">
        <f>H2</f>
        <v>29105</v>
      </c>
      <c r="J2" s="6">
        <f>G2-I2</f>
        <v>43657.5</v>
      </c>
      <c r="L2" s="6">
        <f>_xlfn.XLOOKUP(A2,'Kredi Taksitleri'!$B$3:$B$26,'Kredi Taksitleri'!$AA$3:$AA$26)</f>
        <v>0</v>
      </c>
      <c r="M2" s="6">
        <f>ayliknakitharcama*(1+enflasyon)^(A2-1)</f>
        <v>5000</v>
      </c>
      <c r="N2" s="6">
        <f>I2+M2</f>
        <v>34105</v>
      </c>
      <c r="P2" s="6">
        <f>IF(kredisecenegi="Sabit",kreditutari,N2/0.965)</f>
        <v>100000</v>
      </c>
      <c r="Q2" s="21">
        <f>IF(P2&gt;0,-PMT(kredifaizorani*1.3,12,P2),0)</f>
        <v>11410.162102162145</v>
      </c>
      <c r="R2" s="21">
        <f>IF(P2&gt;0,P2*0.035,0)</f>
        <v>3500.0000000000005</v>
      </c>
      <c r="S2" s="6">
        <f>P2-N2-R2</f>
        <v>62395</v>
      </c>
      <c r="T2" s="23"/>
      <c r="U2" s="19" t="s">
        <v>10</v>
      </c>
      <c r="V2" s="16">
        <v>200000</v>
      </c>
    </row>
    <row r="3" spans="1:22" x14ac:dyDescent="0.25">
      <c r="A3" s="2">
        <v>2</v>
      </c>
      <c r="B3" s="5">
        <f>EDATE(B2,1)</f>
        <v>45748</v>
      </c>
      <c r="C3" s="6">
        <f>aylikharcama*(1+enflasyon)^(A3-1)</f>
        <v>20700</v>
      </c>
      <c r="D3" s="6">
        <f>J2</f>
        <v>43657.5</v>
      </c>
      <c r="E3" s="6">
        <f>_xlfn.XLOOKUP(G2,$U$18:$U$20,$V$18:$V$20,,-1)*1.3*D3</f>
        <v>2412.0768750000002</v>
      </c>
      <c r="F3" s="6">
        <f>kartlimiti-C3-D3-E3</f>
        <v>133230.423125</v>
      </c>
      <c r="G3" s="10">
        <f>C3+D3+E3</f>
        <v>66769.576874999999</v>
      </c>
      <c r="H3" s="6">
        <f>G3*asgariodemeorani</f>
        <v>26707.830750000001</v>
      </c>
      <c r="I3" s="6">
        <f>H3</f>
        <v>26707.830750000001</v>
      </c>
      <c r="J3" s="6">
        <f>G3-I3</f>
        <v>40061.746124999998</v>
      </c>
      <c r="L3" s="6">
        <f>_xlfn.XLOOKUP(A3,'Kredi Taksitleri'!$B$3:$B$26,'Kredi Taksitleri'!$AA$3:$AA$26)</f>
        <v>11410.162102162145</v>
      </c>
      <c r="M3" s="6">
        <f>ayliknakitharcama*(1+enflasyon)^(A3-1)</f>
        <v>5175</v>
      </c>
      <c r="N3" s="6">
        <f>I3+M3+L3</f>
        <v>43292.992852162148</v>
      </c>
      <c r="P3" s="6">
        <f>IF(kredisecenegi="Sabit",IF(S2*(1+ayliknetfaizorani)&gt;N3,0,kreditutari),N3/0.965)</f>
        <v>0</v>
      </c>
      <c r="Q3" s="21">
        <f>IF(P3&gt;0,-PMT(kredifaizorani*1.3,12,P3),0)</f>
        <v>0</v>
      </c>
      <c r="R3" s="21">
        <f>IF(P3&gt;0,P3*0.035,0)</f>
        <v>0</v>
      </c>
      <c r="S3" s="6">
        <f>S2*(1+ayliknetfaizorani)-N3-R3+P3</f>
        <v>20980.356627004512</v>
      </c>
      <c r="T3" s="23"/>
      <c r="U3" s="19" t="s">
        <v>12</v>
      </c>
      <c r="V3" s="17">
        <f>IF(kartlimiti&lt;50000,0.2,0.4)</f>
        <v>0.4</v>
      </c>
    </row>
    <row r="4" spans="1:22" x14ac:dyDescent="0.25">
      <c r="A4" s="2">
        <v>3</v>
      </c>
      <c r="B4" s="5">
        <f t="shared" ref="B4:B25" si="0">EDATE(B3,1)</f>
        <v>45778</v>
      </c>
      <c r="C4" s="6">
        <f>aylikharcama*(1+enflasyon)^(A4-1)</f>
        <v>21424.499999999996</v>
      </c>
      <c r="D4" s="6">
        <f>J3</f>
        <v>40061.746124999998</v>
      </c>
      <c r="E4" s="6">
        <f>_xlfn.XLOOKUP(G3,$U$18:$U$20,$V$18:$V$20,,-1)*1.3*D4</f>
        <v>2213.41147340625</v>
      </c>
      <c r="F4" s="6">
        <f>kartlimiti-C4-D4-E4</f>
        <v>136300.34240159375</v>
      </c>
      <c r="G4" s="10">
        <f>C4+D4+E4</f>
        <v>63699.657598406244</v>
      </c>
      <c r="H4" s="6">
        <f>G4*asgariodemeorani</f>
        <v>25479.863039362499</v>
      </c>
      <c r="I4" s="6">
        <f>H4</f>
        <v>25479.863039362499</v>
      </c>
      <c r="J4" s="6">
        <f>G4-I4</f>
        <v>38219.794559043745</v>
      </c>
      <c r="L4" s="6">
        <f>_xlfn.XLOOKUP(A4,'Kredi Taksitleri'!$B$3:$B$26,'Kredi Taksitleri'!$AA$3:$AA$26)</f>
        <v>11410.162102162145</v>
      </c>
      <c r="M4" s="6">
        <f>ayliknakitharcama*(1+enflasyon)^(A4-1)</f>
        <v>5356.1249999999991</v>
      </c>
      <c r="N4" s="6">
        <f>I4+M4+L4</f>
        <v>42246.150141524646</v>
      </c>
      <c r="P4" s="6">
        <f>IF(kredisecenegi="Sabit",IF(S3*(1+ayliknetfaizorani)&gt;N4,0,kreditutari),N4/0.965)</f>
        <v>100000</v>
      </c>
      <c r="Q4" s="21">
        <f>IF(P4&gt;0,-PMT(kredifaizorani*1.3,12,P4),0)</f>
        <v>11410.162102162145</v>
      </c>
      <c r="R4" s="21">
        <f>IF(P4&gt;0,P4*0.035,0)</f>
        <v>3500.0000000000005</v>
      </c>
      <c r="S4" s="6">
        <f>S3*(1+ayliknetfaizorani)-N4-R4+P4</f>
        <v>75865.802638105321</v>
      </c>
      <c r="T4" s="23"/>
      <c r="U4" s="19" t="s">
        <v>31</v>
      </c>
      <c r="V4" s="16">
        <v>20000</v>
      </c>
    </row>
    <row r="5" spans="1:22" x14ac:dyDescent="0.25">
      <c r="A5" s="2">
        <v>4</v>
      </c>
      <c r="B5" s="5">
        <f t="shared" si="0"/>
        <v>45809</v>
      </c>
      <c r="C5" s="6">
        <f>aylikharcama*(1+enflasyon)^(A5-1)</f>
        <v>22174.357499999995</v>
      </c>
      <c r="D5" s="6">
        <f>J4</f>
        <v>38219.794559043745</v>
      </c>
      <c r="E5" s="6">
        <f>_xlfn.XLOOKUP(G4,$U$18:$U$20,$V$18:$V$20,,-1)*1.3*D5</f>
        <v>2111.643649387167</v>
      </c>
      <c r="F5" s="6">
        <f>kartlimiti-C5-D5-E5</f>
        <v>137494.2042915691</v>
      </c>
      <c r="G5" s="10">
        <f>C5+D5+E5</f>
        <v>62505.795708430909</v>
      </c>
      <c r="H5" s="6">
        <f>G5*asgariodemeorani</f>
        <v>25002.318283372366</v>
      </c>
      <c r="I5" s="6">
        <f>H5</f>
        <v>25002.318283372366</v>
      </c>
      <c r="J5" s="6">
        <f>G5-I5</f>
        <v>37503.477425058547</v>
      </c>
      <c r="L5" s="6">
        <f>_xlfn.XLOOKUP(A5,'Kredi Taksitleri'!$B$3:$B$26,'Kredi Taksitleri'!$AA$3:$AA$26)</f>
        <v>22820.32420432429</v>
      </c>
      <c r="M5" s="6">
        <f>ayliknakitharcama*(1+enflasyon)^(A5-1)</f>
        <v>5543.5893749999987</v>
      </c>
      <c r="N5" s="6">
        <f>I5+M5+L5</f>
        <v>53366.231862696659</v>
      </c>
      <c r="P5" s="6">
        <f>IF(kredisecenegi="Sabit",IF(S4*(1+ayliknetfaizorani)&gt;N5,0,kreditutari),N5/0.965)</f>
        <v>0</v>
      </c>
      <c r="Q5" s="21">
        <f>IF(P5&gt;0,-PMT(kredifaizorani*1.3,12,P5),0)</f>
        <v>0</v>
      </c>
      <c r="R5" s="21">
        <f>IF(P5&gt;0,P5*0.035,0)</f>
        <v>0</v>
      </c>
      <c r="S5" s="6">
        <f>S4*(1+ayliknetfaizorani)-N5-R5+P5</f>
        <v>24783.447542326612</v>
      </c>
      <c r="T5" s="23"/>
      <c r="U5" s="19" t="s">
        <v>33</v>
      </c>
      <c r="V5" s="16">
        <v>5000</v>
      </c>
    </row>
    <row r="6" spans="1:22" x14ac:dyDescent="0.25">
      <c r="A6" s="2">
        <v>5</v>
      </c>
      <c r="B6" s="5">
        <f t="shared" si="0"/>
        <v>45839</v>
      </c>
      <c r="C6" s="6">
        <f>aylikharcama*(1+enflasyon)^(A6-1)</f>
        <v>22950.460012499992</v>
      </c>
      <c r="D6" s="6">
        <f t="shared" ref="D6:D13" si="1">J5</f>
        <v>37503.477425058547</v>
      </c>
      <c r="E6" s="6">
        <f t="shared" ref="E6:E14" si="2">_xlfn.XLOOKUP(G5,$U$18:$U$20,$V$18:$V$20,,-1)*1.3*D6</f>
        <v>2072.067127734485</v>
      </c>
      <c r="F6" s="6">
        <f>kartlimiti-C6-D6-E6</f>
        <v>137473.99543470697</v>
      </c>
      <c r="G6" s="10">
        <f t="shared" ref="G6:G13" si="3">C6+D6+E6</f>
        <v>62526.004565293028</v>
      </c>
      <c r="H6" s="6">
        <f>G6*asgariodemeorani</f>
        <v>25010.401826117213</v>
      </c>
      <c r="I6" s="6">
        <f t="shared" ref="I6:I13" si="4">H6</f>
        <v>25010.401826117213</v>
      </c>
      <c r="J6" s="6">
        <f t="shared" ref="J6:J13" si="5">G6-I6</f>
        <v>37515.602739175811</v>
      </c>
      <c r="L6" s="6">
        <f>_xlfn.XLOOKUP(A6,'Kredi Taksitleri'!$B$3:$B$26,'Kredi Taksitleri'!$AA$3:$AA$26)</f>
        <v>22820.32420432429</v>
      </c>
      <c r="M6" s="6">
        <f>ayliknakitharcama*(1+enflasyon)^(A6-1)</f>
        <v>5737.6150031249981</v>
      </c>
      <c r="N6" s="6">
        <f t="shared" ref="N6:N25" si="6">I6+M6+L6</f>
        <v>53568.341033566496</v>
      </c>
      <c r="P6" s="6">
        <f>IF(kredisecenegi="Sabit",IF(S5*(1+ayliknetfaizorani)&gt;N6,0,kreditutari),N6/0.965)</f>
        <v>100000</v>
      </c>
      <c r="Q6" s="21">
        <f>IF(P6&gt;0,-PMT(kredifaizorani*1.3,12,P6),0)</f>
        <v>11410.162102162145</v>
      </c>
      <c r="R6" s="21">
        <f t="shared" ref="R6:R13" si="7">IF(P6&gt;0,P6*0.035,0)</f>
        <v>3500.0000000000005</v>
      </c>
      <c r="S6" s="6">
        <f>S5*(1+ayliknetfaizorani)-N6-R6+P6</f>
        <v>68461.191544148896</v>
      </c>
      <c r="T6" s="23"/>
      <c r="U6" s="19" t="s">
        <v>11</v>
      </c>
      <c r="V6" s="18">
        <v>3.5000000000000003E-2</v>
      </c>
    </row>
    <row r="7" spans="1:22" x14ac:dyDescent="0.25">
      <c r="A7" s="2">
        <v>6</v>
      </c>
      <c r="B7" s="5">
        <f t="shared" si="0"/>
        <v>45870</v>
      </c>
      <c r="C7" s="6">
        <f>aylikharcama*(1+enflasyon)^(A7-1)</f>
        <v>23753.726112937489</v>
      </c>
      <c r="D7" s="6">
        <f t="shared" si="1"/>
        <v>37515.602739175811</v>
      </c>
      <c r="E7" s="6">
        <f t="shared" si="2"/>
        <v>2072.737051339464</v>
      </c>
      <c r="F7" s="6">
        <f>kartlimiti-C7-D7-E7</f>
        <v>136657.93409654722</v>
      </c>
      <c r="G7" s="10">
        <f t="shared" si="3"/>
        <v>63342.065903452763</v>
      </c>
      <c r="H7" s="6">
        <f>G7*asgariodemeorani</f>
        <v>25336.826361381107</v>
      </c>
      <c r="I7" s="6">
        <f t="shared" si="4"/>
        <v>25336.826361381107</v>
      </c>
      <c r="J7" s="6">
        <f t="shared" si="5"/>
        <v>38005.239542071657</v>
      </c>
      <c r="L7" s="6">
        <f>_xlfn.XLOOKUP(A7,'Kredi Taksitleri'!$B$3:$B$26,'Kredi Taksitleri'!$AA$3:$AA$26)</f>
        <v>34230.486306486433</v>
      </c>
      <c r="M7" s="6">
        <f>ayliknakitharcama*(1+enflasyon)^(A7-1)</f>
        <v>5938.4315282343723</v>
      </c>
      <c r="N7" s="6">
        <f t="shared" si="6"/>
        <v>65505.744196101914</v>
      </c>
      <c r="P7" s="6">
        <f>IF(kredisecenegi="Sabit",IF(S6*(1+ayliknetfaizorani)&gt;N7,0,kreditutari),N7/0.965)</f>
        <v>0</v>
      </c>
      <c r="Q7" s="21">
        <f>IF(P7&gt;0,-PMT(kredifaizorani*1.3,12,P7),0)</f>
        <v>0</v>
      </c>
      <c r="R7" s="21">
        <f t="shared" si="7"/>
        <v>0</v>
      </c>
      <c r="S7" s="6">
        <f>S6*(1+ayliknetfaizorani)-N7-R7+P7</f>
        <v>5016.4144684906278</v>
      </c>
      <c r="T7" s="23"/>
      <c r="U7" s="19" t="s">
        <v>13</v>
      </c>
      <c r="V7" s="18">
        <v>0.05</v>
      </c>
    </row>
    <row r="8" spans="1:22" x14ac:dyDescent="0.25">
      <c r="A8" s="2">
        <v>7</v>
      </c>
      <c r="B8" s="5">
        <f t="shared" si="0"/>
        <v>45901</v>
      </c>
      <c r="C8" s="6">
        <f>aylikharcama*(1+enflasyon)^(A8-1)</f>
        <v>24585.106526890304</v>
      </c>
      <c r="D8" s="6">
        <f t="shared" si="1"/>
        <v>38005.239542071657</v>
      </c>
      <c r="E8" s="6">
        <f t="shared" si="2"/>
        <v>2099.7894846994595</v>
      </c>
      <c r="F8" s="6">
        <f>kartlimiti-C8-D8-E8</f>
        <v>135309.86444633859</v>
      </c>
      <c r="G8" s="10">
        <f t="shared" si="3"/>
        <v>64690.135553661421</v>
      </c>
      <c r="H8" s="6">
        <f>G8*asgariodemeorani</f>
        <v>25876.054221464568</v>
      </c>
      <c r="I8" s="6">
        <f t="shared" si="4"/>
        <v>25876.054221464568</v>
      </c>
      <c r="J8" s="6">
        <f t="shared" si="5"/>
        <v>38814.081332196853</v>
      </c>
      <c r="L8" s="6">
        <f>_xlfn.XLOOKUP(A8,'Kredi Taksitleri'!$B$3:$B$26,'Kredi Taksitleri'!$AA$3:$AA$26)</f>
        <v>34230.486306486433</v>
      </c>
      <c r="M8" s="6">
        <f>ayliknakitharcama*(1+enflasyon)^(A8-1)</f>
        <v>6146.276631722576</v>
      </c>
      <c r="N8" s="6">
        <f t="shared" si="6"/>
        <v>66252.817159673577</v>
      </c>
      <c r="P8" s="6">
        <f>IF(kredisecenegi="Sabit",IF(S7*(1+ayliknetfaizorani)&gt;N8,0,kreditutari),N8/0.965)</f>
        <v>100000</v>
      </c>
      <c r="Q8" s="21">
        <f>IF(P8&gt;0,-PMT(kredifaizorani*1.3,12,P8),0)</f>
        <v>11410.162102162145</v>
      </c>
      <c r="R8" s="21">
        <f t="shared" si="7"/>
        <v>3500.0000000000005</v>
      </c>
      <c r="S8" s="6">
        <f>S7*(1+ayliknetfaizorani)-N8-R8+P8</f>
        <v>35414.612286045573</v>
      </c>
      <c r="T8" s="23"/>
      <c r="U8" s="19" t="s">
        <v>20</v>
      </c>
      <c r="V8" s="18">
        <v>0.04</v>
      </c>
    </row>
    <row r="9" spans="1:22" x14ac:dyDescent="0.25">
      <c r="A9" s="2">
        <v>8</v>
      </c>
      <c r="B9" s="5">
        <f t="shared" si="0"/>
        <v>45931</v>
      </c>
      <c r="C9" s="6">
        <f>aylikharcama*(1+enflasyon)^(A9-1)</f>
        <v>25445.585255331462</v>
      </c>
      <c r="D9" s="6">
        <f t="shared" si="1"/>
        <v>38814.081332196853</v>
      </c>
      <c r="E9" s="6">
        <f t="shared" si="2"/>
        <v>2144.4779936038763</v>
      </c>
      <c r="F9" s="6">
        <f>kartlimiti-C9-D9-E9</f>
        <v>133595.85541886778</v>
      </c>
      <c r="G9" s="10">
        <f t="shared" si="3"/>
        <v>66404.14458113219</v>
      </c>
      <c r="H9" s="6">
        <f>G9*asgariodemeorani</f>
        <v>26561.657832452878</v>
      </c>
      <c r="I9" s="6">
        <f t="shared" si="4"/>
        <v>26561.657832452878</v>
      </c>
      <c r="J9" s="6">
        <f t="shared" si="5"/>
        <v>39842.486748679308</v>
      </c>
      <c r="L9" s="6">
        <f>_xlfn.XLOOKUP(A9,'Kredi Taksitleri'!$B$3:$B$26,'Kredi Taksitleri'!$AA$3:$AA$26)</f>
        <v>45640.64840864858</v>
      </c>
      <c r="M9" s="6">
        <f>ayliknakitharcama*(1+enflasyon)^(A9-1)</f>
        <v>6361.3963138328654</v>
      </c>
      <c r="N9" s="6">
        <f t="shared" si="6"/>
        <v>78563.702554934323</v>
      </c>
      <c r="P9" s="6">
        <f>IF(kredisecenegi="Sabit",IF(S8*(1+ayliknetfaizorani)&gt;N9,0,kreditutari),N9/0.965)</f>
        <v>100000</v>
      </c>
      <c r="Q9" s="21">
        <f>IF(P9&gt;0,-PMT(kredifaizorani*1.3,12,P9),0)</f>
        <v>11410.162102162145</v>
      </c>
      <c r="R9" s="21">
        <f t="shared" si="7"/>
        <v>3500.0000000000005</v>
      </c>
      <c r="S9" s="6">
        <f>S8*(1+ayliknetfaizorani)-N9-R9+P9</f>
        <v>54417.037121805741</v>
      </c>
      <c r="T9" s="23"/>
      <c r="U9" s="19" t="s">
        <v>28</v>
      </c>
      <c r="V9" s="17">
        <v>0.15</v>
      </c>
    </row>
    <row r="10" spans="1:22" x14ac:dyDescent="0.25">
      <c r="A10" s="2">
        <v>9</v>
      </c>
      <c r="B10" s="5">
        <f t="shared" si="0"/>
        <v>45962</v>
      </c>
      <c r="C10" s="6">
        <f>aylikharcama*(1+enflasyon)^(A10-1)</f>
        <v>26336.180739268057</v>
      </c>
      <c r="D10" s="6">
        <f t="shared" si="1"/>
        <v>39842.486748679308</v>
      </c>
      <c r="E10" s="6">
        <f t="shared" si="2"/>
        <v>2201.297392864532</v>
      </c>
      <c r="F10" s="6">
        <f>kartlimiti-C10-D10-E10</f>
        <v>131620.03511918811</v>
      </c>
      <c r="G10" s="10">
        <f t="shared" si="3"/>
        <v>68379.964880811895</v>
      </c>
      <c r="H10" s="6">
        <f>G10*asgariodemeorani</f>
        <v>27351.985952324758</v>
      </c>
      <c r="I10" s="6">
        <f t="shared" si="4"/>
        <v>27351.985952324758</v>
      </c>
      <c r="J10" s="6">
        <f t="shared" si="5"/>
        <v>41027.978928487137</v>
      </c>
      <c r="L10" s="6">
        <f>_xlfn.XLOOKUP(A10,'Kredi Taksitleri'!$B$3:$B$26,'Kredi Taksitleri'!$AA$3:$AA$26)</f>
        <v>57050.810510810727</v>
      </c>
      <c r="M10" s="6">
        <f>ayliknakitharcama*(1+enflasyon)^(A10-1)</f>
        <v>6584.0451848170142</v>
      </c>
      <c r="N10" s="6">
        <f t="shared" si="6"/>
        <v>90986.841647952504</v>
      </c>
      <c r="P10" s="6">
        <f>IF(kredisecenegi="Sabit",IF(S9*(1+ayliknetfaizorani)&gt;N10,0,kreditutari),N10/0.965)</f>
        <v>100000</v>
      </c>
      <c r="Q10" s="21">
        <f>IF(P10&gt;0,-PMT(kredifaizorani*1.3,12,P10),0)</f>
        <v>11410.162102162145</v>
      </c>
      <c r="R10" s="21">
        <f t="shared" si="7"/>
        <v>3500.0000000000005</v>
      </c>
      <c r="S10" s="6">
        <f>S9*(1+ayliknetfaizorani)-N10-R10+P10</f>
        <v>61568.375028874259</v>
      </c>
      <c r="T10" s="23"/>
      <c r="U10" s="19" t="s">
        <v>27</v>
      </c>
      <c r="V10" s="18">
        <v>0.42499999999999999</v>
      </c>
    </row>
    <row r="11" spans="1:22" x14ac:dyDescent="0.25">
      <c r="A11" s="2">
        <v>10</v>
      </c>
      <c r="B11" s="5">
        <f t="shared" si="0"/>
        <v>45992</v>
      </c>
      <c r="C11" s="6">
        <f>aylikharcama*(1+enflasyon)^(A11-1)</f>
        <v>27257.947065142434</v>
      </c>
      <c r="D11" s="6">
        <f t="shared" si="1"/>
        <v>41027.978928487137</v>
      </c>
      <c r="E11" s="6">
        <f t="shared" si="2"/>
        <v>2266.7958357989146</v>
      </c>
      <c r="F11" s="6">
        <f>kartlimiti-C11-D11-E11</f>
        <v>129447.2781705715</v>
      </c>
      <c r="G11" s="10">
        <f t="shared" si="3"/>
        <v>70552.721829428483</v>
      </c>
      <c r="H11" s="6">
        <f>G11*asgariodemeorani</f>
        <v>28221.088731771393</v>
      </c>
      <c r="I11" s="6">
        <f t="shared" si="4"/>
        <v>28221.088731771393</v>
      </c>
      <c r="J11" s="6">
        <f t="shared" si="5"/>
        <v>42331.63309765709</v>
      </c>
      <c r="L11" s="6">
        <f>_xlfn.XLOOKUP(A11,'Kredi Taksitleri'!$B$3:$B$26,'Kredi Taksitleri'!$AA$3:$AA$26)</f>
        <v>68460.972612972866</v>
      </c>
      <c r="M11" s="6">
        <f>ayliknakitharcama*(1+enflasyon)^(A11-1)</f>
        <v>6814.4867662856086</v>
      </c>
      <c r="N11" s="6">
        <f t="shared" si="6"/>
        <v>103496.54811102987</v>
      </c>
      <c r="P11" s="6">
        <f>IF(kredisecenegi="Sabit",IF(S10*(1+ayliknetfaizorani)&gt;N11,0,kreditutari),N11/0.965)</f>
        <v>100000</v>
      </c>
      <c r="Q11" s="21">
        <f>IF(P11&gt;0,-PMT(kredifaizorani*1.3,12,P11),0)</f>
        <v>11410.162102162145</v>
      </c>
      <c r="R11" s="21">
        <f t="shared" si="7"/>
        <v>3500.0000000000005</v>
      </c>
      <c r="S11" s="6">
        <f>S10*(1+ayliknetfaizorani)-N11-R11+P11</f>
        <v>56425.291541109451</v>
      </c>
      <c r="T11" s="23"/>
      <c r="U11" s="19" t="s">
        <v>26</v>
      </c>
      <c r="V11" s="18">
        <f>(faizyillikbrut/12)*(1-stopajorani)</f>
        <v>3.0104166666666664E-2</v>
      </c>
    </row>
    <row r="12" spans="1:22" x14ac:dyDescent="0.25">
      <c r="A12" s="2">
        <v>11</v>
      </c>
      <c r="B12" s="5">
        <f t="shared" si="0"/>
        <v>46023</v>
      </c>
      <c r="C12" s="6">
        <f>aylikharcama*(1+enflasyon)^(A12-1)</f>
        <v>28211.975212422421</v>
      </c>
      <c r="D12" s="6">
        <f t="shared" si="1"/>
        <v>42331.63309765709</v>
      </c>
      <c r="E12" s="6">
        <f t="shared" si="2"/>
        <v>2338.8227286455544</v>
      </c>
      <c r="F12" s="6">
        <f>kartlimiti-C12-D12-E12</f>
        <v>127117.56896127493</v>
      </c>
      <c r="G12" s="10">
        <f t="shared" si="3"/>
        <v>72882.431038725059</v>
      </c>
      <c r="H12" s="6">
        <f>G12*asgariodemeorani</f>
        <v>29152.972415490025</v>
      </c>
      <c r="I12" s="6">
        <f t="shared" si="4"/>
        <v>29152.972415490025</v>
      </c>
      <c r="J12" s="6">
        <f t="shared" si="5"/>
        <v>43729.458623235034</v>
      </c>
      <c r="L12" s="6">
        <f>_xlfn.XLOOKUP(A12,'Kredi Taksitleri'!$B$3:$B$26,'Kredi Taksitleri'!$AA$3:$AA$26)</f>
        <v>79871.134715135006</v>
      </c>
      <c r="M12" s="6">
        <f>ayliknakitharcama*(1+enflasyon)^(A12-1)</f>
        <v>7052.9938031056054</v>
      </c>
      <c r="N12" s="6">
        <f t="shared" si="6"/>
        <v>116077.10093373063</v>
      </c>
      <c r="P12" s="6">
        <f>IF(kredisecenegi="Sabit",IF(S11*(1+ayliknetfaizorani)&gt;N12,0,kreditutari),N12/0.965)</f>
        <v>100000</v>
      </c>
      <c r="Q12" s="21">
        <f>IF(P12&gt;0,-PMT(kredifaizorani*1.3,12,P12),0)</f>
        <v>11410.162102162145</v>
      </c>
      <c r="R12" s="21">
        <f t="shared" si="7"/>
        <v>3500.0000000000005</v>
      </c>
      <c r="S12" s="6">
        <f>S11*(1+ayliknetfaizorani)-N12-R12+P12</f>
        <v>38546.82698814763</v>
      </c>
      <c r="T12" s="23"/>
      <c r="U12" s="19" t="s">
        <v>19</v>
      </c>
      <c r="V12" s="16">
        <v>100000</v>
      </c>
    </row>
    <row r="13" spans="1:22" x14ac:dyDescent="0.25">
      <c r="A13" s="2">
        <v>12</v>
      </c>
      <c r="B13" s="5">
        <f t="shared" si="0"/>
        <v>46054</v>
      </c>
      <c r="C13" s="6">
        <f>aylikharcama*(1+enflasyon)^(A13-1)</f>
        <v>29199.394344857206</v>
      </c>
      <c r="D13" s="6">
        <f t="shared" si="1"/>
        <v>43729.458623235034</v>
      </c>
      <c r="E13" s="6">
        <f t="shared" si="2"/>
        <v>2416.0525889337359</v>
      </c>
      <c r="F13" s="6">
        <f>kartlimiti-C13-D13-E13</f>
        <v>124655.09444297405</v>
      </c>
      <c r="G13" s="10">
        <f t="shared" si="3"/>
        <v>75344.905557025966</v>
      </c>
      <c r="H13" s="6">
        <f>G13*asgariodemeorani</f>
        <v>30137.962222810387</v>
      </c>
      <c r="I13" s="6">
        <f t="shared" si="4"/>
        <v>30137.962222810387</v>
      </c>
      <c r="J13" s="6">
        <f t="shared" si="5"/>
        <v>45206.943334215583</v>
      </c>
      <c r="L13" s="6">
        <f>_xlfn.XLOOKUP(A13,'Kredi Taksitleri'!$B$3:$B$26,'Kredi Taksitleri'!$AA$3:$AA$26)</f>
        <v>91281.296817297145</v>
      </c>
      <c r="M13" s="6">
        <f>ayliknakitharcama*(1+enflasyon)^(A13-1)</f>
        <v>7299.8485862143016</v>
      </c>
      <c r="N13" s="6">
        <f t="shared" si="6"/>
        <v>128719.10762632184</v>
      </c>
      <c r="P13" s="6">
        <f>IF(kredisecenegi="Sabit",IF(S12*(1+ayliknetfaizorani)&gt;N13,0,kreditutari),N13/0.965)</f>
        <v>100000</v>
      </c>
      <c r="Q13" s="21">
        <f>IF(P13&gt;0,-PMT(kredifaizorani*1.3,12,P13),0)</f>
        <v>11410.162102162145</v>
      </c>
      <c r="R13" s="21">
        <f t="shared" si="7"/>
        <v>3500.0000000000005</v>
      </c>
      <c r="S13" s="6">
        <f>S12*(1+ayliknetfaizorani)-N13-R13+P13</f>
        <v>7488.1394659481448</v>
      </c>
      <c r="T13" s="23"/>
      <c r="U13" s="19" t="s">
        <v>34</v>
      </c>
      <c r="V13" s="16" t="s">
        <v>35</v>
      </c>
    </row>
    <row r="14" spans="1:22" x14ac:dyDescent="0.25">
      <c r="A14" s="7">
        <v>13</v>
      </c>
      <c r="B14" s="8">
        <f t="shared" si="0"/>
        <v>46082</v>
      </c>
      <c r="C14" s="9">
        <v>0</v>
      </c>
      <c r="D14" s="9">
        <f>J13</f>
        <v>45206.943334215583</v>
      </c>
      <c r="E14" s="9">
        <f t="shared" si="2"/>
        <v>2497.6836192154115</v>
      </c>
      <c r="F14" s="9">
        <f>kartlimiti-C14-D14-E14</f>
        <v>152295.373046569</v>
      </c>
      <c r="G14" s="11">
        <f t="shared" ref="G14" si="8">C14+D14+E14</f>
        <v>47704.626953430998</v>
      </c>
      <c r="H14" s="9">
        <f>G14*asgariodemeorani</f>
        <v>19081.850781372399</v>
      </c>
      <c r="I14" s="9">
        <f>G14</f>
        <v>47704.626953430998</v>
      </c>
      <c r="J14" s="9">
        <f t="shared" ref="J14" si="9">G14-I14</f>
        <v>0</v>
      </c>
      <c r="L14" s="9">
        <f>_xlfn.XLOOKUP(A14,'Kredi Taksitleri'!$B$3:$B$26,'Kredi Taksitleri'!$AA$3:$AA$26)</f>
        <v>102691.45891945928</v>
      </c>
      <c r="M14" s="9">
        <v>0</v>
      </c>
      <c r="N14" s="33">
        <f>I14+M14+L14-S13*(1+ayliknetfaizorani)</f>
        <v>142682.52220843598</v>
      </c>
      <c r="P14" s="9">
        <v>0</v>
      </c>
      <c r="Q14" s="22">
        <v>0</v>
      </c>
      <c r="R14" s="22">
        <v>0</v>
      </c>
      <c r="S14" s="22">
        <v>0</v>
      </c>
      <c r="T14" s="23"/>
      <c r="U14" s="19" t="s">
        <v>36</v>
      </c>
      <c r="V14" s="16">
        <v>50000</v>
      </c>
    </row>
    <row r="15" spans="1:22" x14ac:dyDescent="0.25">
      <c r="A15" s="7">
        <v>14</v>
      </c>
      <c r="B15" s="8">
        <f t="shared" si="0"/>
        <v>46113</v>
      </c>
      <c r="C15" s="9">
        <v>0</v>
      </c>
      <c r="D15" s="9">
        <f t="shared" ref="D15:D25" si="10">J14</f>
        <v>0</v>
      </c>
      <c r="E15" s="9">
        <f t="shared" ref="E15:E25" si="11">_xlfn.XLOOKUP(G14,$U$18:$U$20,$V$18:$V$20,,-1)*1.3*D15</f>
        <v>0</v>
      </c>
      <c r="F15" s="9">
        <f>kartlimiti-C15-D15-E15</f>
        <v>200000</v>
      </c>
      <c r="G15" s="11">
        <f t="shared" ref="G15:G25" si="12">C15+D15+E15</f>
        <v>0</v>
      </c>
      <c r="H15" s="9">
        <f>G15*asgariodemeorani</f>
        <v>0</v>
      </c>
      <c r="I15" s="9">
        <f t="shared" ref="I15:I25" si="13">G15</f>
        <v>0</v>
      </c>
      <c r="J15" s="9">
        <f t="shared" ref="J15:J25" si="14">G15-I15</f>
        <v>0</v>
      </c>
      <c r="L15" s="9">
        <f>_xlfn.XLOOKUP(A15,'Kredi Taksitleri'!$B$3:$B$26,'Kredi Taksitleri'!$AA$3:$AA$26)</f>
        <v>91281.296817297145</v>
      </c>
      <c r="M15" s="9">
        <v>0</v>
      </c>
      <c r="N15" s="9">
        <f t="shared" si="6"/>
        <v>91281.296817297145</v>
      </c>
      <c r="P15" s="9"/>
      <c r="Q15" s="22"/>
      <c r="R15" s="22"/>
      <c r="S15" s="22"/>
      <c r="T15" s="23"/>
    </row>
    <row r="16" spans="1:22" x14ac:dyDescent="0.25">
      <c r="A16" s="7">
        <v>15</v>
      </c>
      <c r="B16" s="8">
        <f t="shared" si="0"/>
        <v>46143</v>
      </c>
      <c r="C16" s="9">
        <v>0</v>
      </c>
      <c r="D16" s="9">
        <f t="shared" si="10"/>
        <v>0</v>
      </c>
      <c r="E16" s="9">
        <f t="shared" si="11"/>
        <v>0</v>
      </c>
      <c r="F16" s="9">
        <f>kartlimiti-C16-D16-E16</f>
        <v>200000</v>
      </c>
      <c r="G16" s="11">
        <f t="shared" si="12"/>
        <v>0</v>
      </c>
      <c r="H16" s="9">
        <f>G16*asgariodemeorani</f>
        <v>0</v>
      </c>
      <c r="I16" s="9">
        <f t="shared" si="13"/>
        <v>0</v>
      </c>
      <c r="J16" s="9">
        <f t="shared" si="14"/>
        <v>0</v>
      </c>
      <c r="L16" s="9">
        <f>_xlfn.XLOOKUP(A16,'Kredi Taksitleri'!$B$3:$B$26,'Kredi Taksitleri'!$AA$3:$AA$26)</f>
        <v>91281.296817297145</v>
      </c>
      <c r="M16" s="9">
        <v>0</v>
      </c>
      <c r="N16" s="9">
        <f t="shared" si="6"/>
        <v>91281.296817297145</v>
      </c>
      <c r="P16" s="9"/>
      <c r="Q16" s="22"/>
      <c r="R16" s="22"/>
      <c r="S16" s="22"/>
      <c r="T16" s="23"/>
      <c r="U16" s="27" t="s">
        <v>25</v>
      </c>
      <c r="V16" s="28"/>
    </row>
    <row r="17" spans="1:22" x14ac:dyDescent="0.25">
      <c r="A17" s="7">
        <v>16</v>
      </c>
      <c r="B17" s="8">
        <f t="shared" si="0"/>
        <v>46174</v>
      </c>
      <c r="C17" s="9">
        <v>0</v>
      </c>
      <c r="D17" s="9">
        <f t="shared" si="10"/>
        <v>0</v>
      </c>
      <c r="E17" s="9">
        <f t="shared" si="11"/>
        <v>0</v>
      </c>
      <c r="F17" s="9">
        <f>kartlimiti-C17-D17-E17</f>
        <v>200000</v>
      </c>
      <c r="G17" s="11">
        <f t="shared" si="12"/>
        <v>0</v>
      </c>
      <c r="H17" s="9">
        <f>G17*asgariodemeorani</f>
        <v>0</v>
      </c>
      <c r="I17" s="9">
        <f t="shared" si="13"/>
        <v>0</v>
      </c>
      <c r="J17" s="9">
        <f t="shared" si="14"/>
        <v>0</v>
      </c>
      <c r="L17" s="9">
        <f>_xlfn.XLOOKUP(A17,'Kredi Taksitleri'!$B$3:$B$26,'Kredi Taksitleri'!$AA$3:$AA$26)</f>
        <v>79871.134715135006</v>
      </c>
      <c r="M17" s="9">
        <v>0</v>
      </c>
      <c r="N17" s="9">
        <f t="shared" si="6"/>
        <v>79871.134715135006</v>
      </c>
      <c r="P17" s="9"/>
      <c r="Q17" s="22"/>
      <c r="R17" s="22"/>
      <c r="S17" s="22"/>
      <c r="T17" s="23"/>
      <c r="U17" s="13" t="s">
        <v>14</v>
      </c>
      <c r="V17" s="13" t="s">
        <v>15</v>
      </c>
    </row>
    <row r="18" spans="1:22" x14ac:dyDescent="0.25">
      <c r="A18" s="7">
        <v>17</v>
      </c>
      <c r="B18" s="8">
        <f t="shared" si="0"/>
        <v>46204</v>
      </c>
      <c r="C18" s="9">
        <v>0</v>
      </c>
      <c r="D18" s="9">
        <f t="shared" si="10"/>
        <v>0</v>
      </c>
      <c r="E18" s="9">
        <f t="shared" si="11"/>
        <v>0</v>
      </c>
      <c r="F18" s="9">
        <f>kartlimiti-C18-D18-E18</f>
        <v>200000</v>
      </c>
      <c r="G18" s="11">
        <f t="shared" si="12"/>
        <v>0</v>
      </c>
      <c r="H18" s="9">
        <f>G18*asgariodemeorani</f>
        <v>0</v>
      </c>
      <c r="I18" s="9">
        <f t="shared" si="13"/>
        <v>0</v>
      </c>
      <c r="J18" s="9">
        <f t="shared" si="14"/>
        <v>0</v>
      </c>
      <c r="L18" s="9">
        <f>_xlfn.XLOOKUP(A18,'Kredi Taksitleri'!$B$3:$B$26,'Kredi Taksitleri'!$AA$3:$AA$26)</f>
        <v>79871.134715135006</v>
      </c>
      <c r="M18" s="9">
        <v>0</v>
      </c>
      <c r="N18" s="9">
        <f t="shared" si="6"/>
        <v>79871.134715135006</v>
      </c>
      <c r="P18" s="9"/>
      <c r="Q18" s="22"/>
      <c r="R18" s="22"/>
      <c r="S18" s="22"/>
      <c r="T18" s="23"/>
      <c r="U18" s="14">
        <v>0</v>
      </c>
      <c r="V18" s="15">
        <v>3.5000000000000003E-2</v>
      </c>
    </row>
    <row r="19" spans="1:22" x14ac:dyDescent="0.25">
      <c r="A19" s="7">
        <v>18</v>
      </c>
      <c r="B19" s="8">
        <f t="shared" si="0"/>
        <v>46235</v>
      </c>
      <c r="C19" s="9">
        <v>0</v>
      </c>
      <c r="D19" s="9">
        <f t="shared" si="10"/>
        <v>0</v>
      </c>
      <c r="E19" s="9">
        <f t="shared" si="11"/>
        <v>0</v>
      </c>
      <c r="F19" s="9">
        <f>kartlimiti-C19-D19-E19</f>
        <v>200000</v>
      </c>
      <c r="G19" s="11">
        <f t="shared" si="12"/>
        <v>0</v>
      </c>
      <c r="H19" s="9">
        <f>G19*asgariodemeorani</f>
        <v>0</v>
      </c>
      <c r="I19" s="9">
        <f t="shared" si="13"/>
        <v>0</v>
      </c>
      <c r="J19" s="9">
        <f t="shared" si="14"/>
        <v>0</v>
      </c>
      <c r="L19" s="9">
        <f>_xlfn.XLOOKUP(A19,'Kredi Taksitleri'!$B$3:$B$26,'Kredi Taksitleri'!$AA$3:$AA$26)</f>
        <v>68460.972612972866</v>
      </c>
      <c r="M19" s="9">
        <v>0</v>
      </c>
      <c r="N19" s="9">
        <f t="shared" si="6"/>
        <v>68460.972612972866</v>
      </c>
      <c r="P19" s="9"/>
      <c r="Q19" s="22"/>
      <c r="R19" s="22"/>
      <c r="S19" s="22"/>
      <c r="T19" s="23"/>
      <c r="U19" s="14">
        <v>25000</v>
      </c>
      <c r="V19" s="15">
        <v>4.2500000000000003E-2</v>
      </c>
    </row>
    <row r="20" spans="1:22" x14ac:dyDescent="0.25">
      <c r="A20" s="7">
        <v>19</v>
      </c>
      <c r="B20" s="8">
        <f t="shared" si="0"/>
        <v>46266</v>
      </c>
      <c r="C20" s="9">
        <v>0</v>
      </c>
      <c r="D20" s="9">
        <f t="shared" si="10"/>
        <v>0</v>
      </c>
      <c r="E20" s="9">
        <f t="shared" si="11"/>
        <v>0</v>
      </c>
      <c r="F20" s="9">
        <f>kartlimiti-C20-D20-E20</f>
        <v>200000</v>
      </c>
      <c r="G20" s="11">
        <f t="shared" si="12"/>
        <v>0</v>
      </c>
      <c r="H20" s="9">
        <f>G20*asgariodemeorani</f>
        <v>0</v>
      </c>
      <c r="I20" s="9">
        <f t="shared" si="13"/>
        <v>0</v>
      </c>
      <c r="J20" s="9">
        <f t="shared" si="14"/>
        <v>0</v>
      </c>
      <c r="L20" s="9">
        <f>_xlfn.XLOOKUP(A20,'Kredi Taksitleri'!$B$3:$B$26,'Kredi Taksitleri'!$AA$3:$AA$26)</f>
        <v>68460.972612972866</v>
      </c>
      <c r="M20" s="9">
        <v>0</v>
      </c>
      <c r="N20" s="9">
        <f t="shared" si="6"/>
        <v>68460.972612972866</v>
      </c>
      <c r="P20" s="9"/>
      <c r="Q20" s="22"/>
      <c r="R20" s="22"/>
      <c r="S20" s="22"/>
      <c r="U20" s="14">
        <v>150000</v>
      </c>
      <c r="V20" s="15">
        <v>4.7500000000000001E-2</v>
      </c>
    </row>
    <row r="21" spans="1:22" x14ac:dyDescent="0.25">
      <c r="A21" s="7">
        <v>20</v>
      </c>
      <c r="B21" s="8">
        <f t="shared" si="0"/>
        <v>46296</v>
      </c>
      <c r="C21" s="9">
        <v>0</v>
      </c>
      <c r="D21" s="9">
        <f t="shared" si="10"/>
        <v>0</v>
      </c>
      <c r="E21" s="9">
        <f t="shared" si="11"/>
        <v>0</v>
      </c>
      <c r="F21" s="9">
        <f>kartlimiti-C21-D21-E21</f>
        <v>200000</v>
      </c>
      <c r="G21" s="11">
        <f t="shared" si="12"/>
        <v>0</v>
      </c>
      <c r="H21" s="9">
        <f>G21*asgariodemeorani</f>
        <v>0</v>
      </c>
      <c r="I21" s="9">
        <f t="shared" si="13"/>
        <v>0</v>
      </c>
      <c r="J21" s="9">
        <f t="shared" si="14"/>
        <v>0</v>
      </c>
      <c r="L21" s="9">
        <f>_xlfn.XLOOKUP(A21,'Kredi Taksitleri'!$B$3:$B$26,'Kredi Taksitleri'!$AA$3:$AA$26)</f>
        <v>57050.810510810727</v>
      </c>
      <c r="M21" s="9">
        <v>0</v>
      </c>
      <c r="N21" s="9">
        <f t="shared" si="6"/>
        <v>57050.810510810727</v>
      </c>
      <c r="P21" s="9"/>
      <c r="Q21" s="22"/>
      <c r="R21" s="22"/>
      <c r="S21" s="22"/>
    </row>
    <row r="22" spans="1:22" x14ac:dyDescent="0.25">
      <c r="A22" s="7">
        <v>21</v>
      </c>
      <c r="B22" s="8">
        <f t="shared" si="0"/>
        <v>46327</v>
      </c>
      <c r="C22" s="9">
        <v>0</v>
      </c>
      <c r="D22" s="9">
        <f t="shared" si="10"/>
        <v>0</v>
      </c>
      <c r="E22" s="9">
        <f t="shared" si="11"/>
        <v>0</v>
      </c>
      <c r="F22" s="9">
        <f>kartlimiti-C22-D22-E22</f>
        <v>200000</v>
      </c>
      <c r="G22" s="11">
        <f t="shared" si="12"/>
        <v>0</v>
      </c>
      <c r="H22" s="9">
        <f>G22*asgariodemeorani</f>
        <v>0</v>
      </c>
      <c r="I22" s="9">
        <f t="shared" si="13"/>
        <v>0</v>
      </c>
      <c r="J22" s="9">
        <f t="shared" si="14"/>
        <v>0</v>
      </c>
      <c r="L22" s="9">
        <f>_xlfn.XLOOKUP(A22,'Kredi Taksitleri'!$B$3:$B$26,'Kredi Taksitleri'!$AA$3:$AA$26)</f>
        <v>45640.64840864858</v>
      </c>
      <c r="M22" s="9">
        <v>0</v>
      </c>
      <c r="N22" s="9">
        <f t="shared" si="6"/>
        <v>45640.64840864858</v>
      </c>
      <c r="P22" s="9"/>
      <c r="Q22" s="22"/>
      <c r="R22" s="22"/>
      <c r="S22" s="22"/>
    </row>
    <row r="23" spans="1:22" x14ac:dyDescent="0.25">
      <c r="A23" s="7">
        <v>22</v>
      </c>
      <c r="B23" s="8">
        <f t="shared" si="0"/>
        <v>46357</v>
      </c>
      <c r="C23" s="9">
        <v>0</v>
      </c>
      <c r="D23" s="9">
        <f t="shared" si="10"/>
        <v>0</v>
      </c>
      <c r="E23" s="9">
        <f t="shared" si="11"/>
        <v>0</v>
      </c>
      <c r="F23" s="9">
        <f>kartlimiti-C23-D23-E23</f>
        <v>200000</v>
      </c>
      <c r="G23" s="11">
        <f t="shared" si="12"/>
        <v>0</v>
      </c>
      <c r="H23" s="9">
        <f>G23*asgariodemeorani</f>
        <v>0</v>
      </c>
      <c r="I23" s="9">
        <f t="shared" si="13"/>
        <v>0</v>
      </c>
      <c r="J23" s="9">
        <f t="shared" si="14"/>
        <v>0</v>
      </c>
      <c r="L23" s="9">
        <f>_xlfn.XLOOKUP(A23,'Kredi Taksitleri'!$B$3:$B$26,'Kredi Taksitleri'!$AA$3:$AA$26)</f>
        <v>34230.486306486433</v>
      </c>
      <c r="M23" s="9">
        <v>0</v>
      </c>
      <c r="N23" s="9">
        <f t="shared" si="6"/>
        <v>34230.486306486433</v>
      </c>
      <c r="P23" s="9"/>
      <c r="Q23" s="22"/>
      <c r="R23" s="22"/>
      <c r="S23" s="22"/>
    </row>
    <row r="24" spans="1:22" x14ac:dyDescent="0.25">
      <c r="A24" s="7">
        <v>23</v>
      </c>
      <c r="B24" s="8">
        <f t="shared" si="0"/>
        <v>46388</v>
      </c>
      <c r="C24" s="9">
        <v>0</v>
      </c>
      <c r="D24" s="9">
        <f t="shared" si="10"/>
        <v>0</v>
      </c>
      <c r="E24" s="9">
        <f t="shared" si="11"/>
        <v>0</v>
      </c>
      <c r="F24" s="9">
        <f>kartlimiti-C24-D24-E24</f>
        <v>200000</v>
      </c>
      <c r="G24" s="11">
        <f t="shared" si="12"/>
        <v>0</v>
      </c>
      <c r="H24" s="9">
        <f>G24*asgariodemeorani</f>
        <v>0</v>
      </c>
      <c r="I24" s="9">
        <f t="shared" si="13"/>
        <v>0</v>
      </c>
      <c r="J24" s="9">
        <f t="shared" si="14"/>
        <v>0</v>
      </c>
      <c r="L24" s="9">
        <f>_xlfn.XLOOKUP(A24,'Kredi Taksitleri'!$B$3:$B$26,'Kredi Taksitleri'!$AA$3:$AA$26)</f>
        <v>22820.32420432429</v>
      </c>
      <c r="M24" s="9">
        <v>0</v>
      </c>
      <c r="N24" s="9">
        <f t="shared" si="6"/>
        <v>22820.32420432429</v>
      </c>
      <c r="P24" s="9"/>
      <c r="Q24" s="22"/>
      <c r="R24" s="22"/>
      <c r="S24" s="22"/>
    </row>
    <row r="25" spans="1:22" x14ac:dyDescent="0.25">
      <c r="A25" s="7">
        <v>24</v>
      </c>
      <c r="B25" s="8">
        <f t="shared" si="0"/>
        <v>46419</v>
      </c>
      <c r="C25" s="9">
        <v>0</v>
      </c>
      <c r="D25" s="9">
        <f t="shared" si="10"/>
        <v>0</v>
      </c>
      <c r="E25" s="9">
        <f t="shared" si="11"/>
        <v>0</v>
      </c>
      <c r="F25" s="9">
        <f>kartlimiti-C25-D25-E25</f>
        <v>200000</v>
      </c>
      <c r="G25" s="11">
        <f t="shared" si="12"/>
        <v>0</v>
      </c>
      <c r="H25" s="9">
        <f>G25*asgariodemeorani</f>
        <v>0</v>
      </c>
      <c r="I25" s="9">
        <f t="shared" si="13"/>
        <v>0</v>
      </c>
      <c r="J25" s="9">
        <f t="shared" si="14"/>
        <v>0</v>
      </c>
      <c r="L25" s="9">
        <f>_xlfn.XLOOKUP(A25,'Kredi Taksitleri'!$B$3:$B$26,'Kredi Taksitleri'!$AA$3:$AA$26)</f>
        <v>11410.162102162145</v>
      </c>
      <c r="M25" s="9">
        <v>0</v>
      </c>
      <c r="N25" s="9">
        <f t="shared" si="6"/>
        <v>11410.162102162145</v>
      </c>
      <c r="P25" s="9"/>
      <c r="Q25" s="22"/>
      <c r="R25" s="22"/>
      <c r="S25" s="22"/>
    </row>
    <row r="27" spans="1:22" x14ac:dyDescent="0.25">
      <c r="C27" s="24">
        <f>SUM(C2:C25)</f>
        <v>292039.23276934936</v>
      </c>
      <c r="I27" s="24">
        <f>SUM(I2:I25)</f>
        <v>371648.58858997817</v>
      </c>
      <c r="L27" s="24">
        <f>SUM(L2:L25)</f>
        <v>1232297.5070335113</v>
      </c>
      <c r="M27" s="24">
        <f>SUM(M2:M25)</f>
        <v>73009.808192337339</v>
      </c>
      <c r="N27" s="34">
        <f>SUM(N2:N25)+R27</f>
        <v>1700742.3401513726</v>
      </c>
      <c r="P27" s="24">
        <f>SUM(P2:P25)</f>
        <v>900000</v>
      </c>
      <c r="R27" s="24">
        <f>SUM(R2:R25)</f>
        <v>31500.000000000004</v>
      </c>
    </row>
    <row r="28" spans="1:22" x14ac:dyDescent="0.25">
      <c r="C28" s="24">
        <f>C27+M27</f>
        <v>365049.0409616867</v>
      </c>
    </row>
  </sheetData>
  <mergeCells count="2">
    <mergeCell ref="U1:V1"/>
    <mergeCell ref="U16:V16"/>
  </mergeCells>
  <dataValidations count="1">
    <dataValidation type="list" allowBlank="1" showInputMessage="1" showErrorMessage="1" sqref="V13" xr:uid="{AABC021A-5071-4033-BD95-A20D1E904EAD}">
      <formula1>"Sabit,İhtiyaç Kadar"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3BE6-3B6B-44D9-B2F7-5B5F50B89ED4}">
  <sheetPr>
    <tabColor theme="4" tint="-0.249977111117893"/>
  </sheetPr>
  <dimension ref="A1:AA26"/>
  <sheetViews>
    <sheetView zoomScale="90" zoomScaleNormal="90" workbookViewId="0">
      <selection activeCell="AA3" sqref="AA3:AA26"/>
    </sheetView>
  </sheetViews>
  <sheetFormatPr defaultRowHeight="15" x14ac:dyDescent="0.25"/>
  <cols>
    <col min="27" max="27" width="18.7109375" bestFit="1" customWidth="1"/>
  </cols>
  <sheetData>
    <row r="1" spans="1:27" x14ac:dyDescent="0.25">
      <c r="A1" s="2"/>
      <c r="B1" s="2"/>
      <c r="C1" s="29" t="s">
        <v>16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7" ht="14.45" customHeight="1" x14ac:dyDescent="0.25">
      <c r="A2" s="30" t="s">
        <v>17</v>
      </c>
      <c r="B2" s="1" t="s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3">
        <v>12</v>
      </c>
      <c r="O2" s="3">
        <v>13</v>
      </c>
      <c r="P2" s="3">
        <v>14</v>
      </c>
      <c r="Q2" s="3">
        <v>15</v>
      </c>
      <c r="R2" s="3">
        <v>16</v>
      </c>
      <c r="S2" s="3">
        <v>17</v>
      </c>
      <c r="T2" s="3">
        <v>18</v>
      </c>
      <c r="U2" s="3">
        <v>19</v>
      </c>
      <c r="V2" s="3">
        <v>20</v>
      </c>
      <c r="W2" s="3">
        <v>21</v>
      </c>
      <c r="X2" s="3">
        <v>22</v>
      </c>
      <c r="Y2" s="3">
        <v>23</v>
      </c>
      <c r="Z2" s="3">
        <v>24</v>
      </c>
      <c r="AA2" s="4" t="s">
        <v>18</v>
      </c>
    </row>
    <row r="3" spans="1:27" x14ac:dyDescent="0.25">
      <c r="A3" s="31"/>
      <c r="B3" s="3">
        <v>1</v>
      </c>
      <c r="C3" s="6">
        <f>_xlfn.LET(_xlpm.nakitavansno,C$2,_xlpm.ay,$B3,IF((_xlpm.ay-_xlpm.nakitavansno&gt;=1)*(_xlpm.ay-_xlpm.nakitavansno&lt;=12),_xlfn.XLOOKUP(_xlpm.nakitavansno,'183'!$A$2:$A$25,'183'!$Q$2:$Q$25,0),0))</f>
        <v>0</v>
      </c>
      <c r="D3" s="6">
        <f>_xlfn.LET(_xlpm.nakitavansno,D$2,_xlpm.ay,$B3,IF((_xlpm.ay-_xlpm.nakitavansno&gt;=1)*(_xlpm.ay-_xlpm.nakitavansno&lt;=12),_xlfn.XLOOKUP(_xlpm.nakitavansno,'183'!$A$2:$A$25,'183'!$Q$2:$Q$25,0),0))</f>
        <v>0</v>
      </c>
      <c r="E3" s="6">
        <f>_xlfn.LET(_xlpm.nakitavansno,E$2,_xlpm.ay,$B3,IF((_xlpm.ay-_xlpm.nakitavansno&gt;=1)*(_xlpm.ay-_xlpm.nakitavansno&lt;=12),_xlfn.XLOOKUP(_xlpm.nakitavansno,'183'!$A$2:$A$25,'183'!$Q$2:$Q$25,0),0))</f>
        <v>0</v>
      </c>
      <c r="F3" s="6">
        <f>_xlfn.LET(_xlpm.nakitavansno,F$2,_xlpm.ay,$B3,IF((_xlpm.ay-_xlpm.nakitavansno&gt;=1)*(_xlpm.ay-_xlpm.nakitavansno&lt;=12),_xlfn.XLOOKUP(_xlpm.nakitavansno,'183'!$A$2:$A$25,'183'!$Q$2:$Q$25,0),0))</f>
        <v>0</v>
      </c>
      <c r="G3" s="6">
        <f>_xlfn.LET(_xlpm.nakitavansno,G$2,_xlpm.ay,$B3,IF((_xlpm.ay-_xlpm.nakitavansno&gt;=1)*(_xlpm.ay-_xlpm.nakitavansno&lt;=12),_xlfn.XLOOKUP(_xlpm.nakitavansno,'183'!$A$2:$A$25,'183'!$Q$2:$Q$25,0),0))</f>
        <v>0</v>
      </c>
      <c r="H3" s="6">
        <f>_xlfn.LET(_xlpm.nakitavansno,H$2,_xlpm.ay,$B3,IF((_xlpm.ay-_xlpm.nakitavansno&gt;=1)*(_xlpm.ay-_xlpm.nakitavansno&lt;=12),_xlfn.XLOOKUP(_xlpm.nakitavansno,'183'!$A$2:$A$25,'183'!$Q$2:$Q$25,0),0))</f>
        <v>0</v>
      </c>
      <c r="I3" s="6">
        <f>_xlfn.LET(_xlpm.nakitavansno,I$2,_xlpm.ay,$B3,IF((_xlpm.ay-_xlpm.nakitavansno&gt;=1)*(_xlpm.ay-_xlpm.nakitavansno&lt;=12),_xlfn.XLOOKUP(_xlpm.nakitavansno,'183'!$A$2:$A$25,'183'!$Q$2:$Q$25,0),0))</f>
        <v>0</v>
      </c>
      <c r="J3" s="6">
        <f>_xlfn.LET(_xlpm.nakitavansno,J$2,_xlpm.ay,$B3,IF((_xlpm.ay-_xlpm.nakitavansno&gt;=1)*(_xlpm.ay-_xlpm.nakitavansno&lt;=12),_xlfn.XLOOKUP(_xlpm.nakitavansno,'183'!$A$2:$A$25,'183'!$Q$2:$Q$25,0),0))</f>
        <v>0</v>
      </c>
      <c r="K3" s="6">
        <f>_xlfn.LET(_xlpm.nakitavansno,K$2,_xlpm.ay,$B3,IF((_xlpm.ay-_xlpm.nakitavansno&gt;=1)*(_xlpm.ay-_xlpm.nakitavansno&lt;=12),_xlfn.XLOOKUP(_xlpm.nakitavansno,'183'!$A$2:$A$25,'183'!$Q$2:$Q$25,0),0))</f>
        <v>0</v>
      </c>
      <c r="L3" s="6">
        <f>_xlfn.LET(_xlpm.nakitavansno,L$2,_xlpm.ay,$B3,IF((_xlpm.ay-_xlpm.nakitavansno&gt;=1)*(_xlpm.ay-_xlpm.nakitavansno&lt;=12),_xlfn.XLOOKUP(_xlpm.nakitavansno,'183'!$A$2:$A$25,'183'!$Q$2:$Q$25,0),0))</f>
        <v>0</v>
      </c>
      <c r="M3" s="6">
        <f>_xlfn.LET(_xlpm.nakitavansno,M$2,_xlpm.ay,$B3,IF((_xlpm.ay-_xlpm.nakitavansno&gt;=1)*(_xlpm.ay-_xlpm.nakitavansno&lt;=12),_xlfn.XLOOKUP(_xlpm.nakitavansno,'183'!$A$2:$A$25,'183'!$Q$2:$Q$25,0),0))</f>
        <v>0</v>
      </c>
      <c r="N3" s="6">
        <f>_xlfn.LET(_xlpm.nakitavansno,N$2,_xlpm.ay,$B3,IF((_xlpm.ay-_xlpm.nakitavansno&gt;=1)*(_xlpm.ay-_xlpm.nakitavansno&lt;=12),_xlfn.XLOOKUP(_xlpm.nakitavansno,'183'!$A$2:$A$25,'183'!$Q$2:$Q$25,0),0))</f>
        <v>0</v>
      </c>
      <c r="O3" s="6">
        <f>_xlfn.LET(_xlpm.nakitavansno,O$2,_xlpm.ay,$B3,IF((_xlpm.ay-_xlpm.nakitavansno&gt;=1)*(_xlpm.ay-_xlpm.nakitavansno&lt;=12),_xlfn.XLOOKUP(_xlpm.nakitavansno,'183'!$A$2:$A$25,'183'!$Q$2:$Q$25,0),0))</f>
        <v>0</v>
      </c>
      <c r="P3" s="6">
        <f>_xlfn.LET(_xlpm.nakitavansno,P$2,_xlpm.ay,$B3,IF((_xlpm.ay-_xlpm.nakitavansno&gt;=1)*(_xlpm.ay-_xlpm.nakitavansno&lt;=12),_xlfn.XLOOKUP(_xlpm.nakitavansno,'183'!$A$2:$A$25,'183'!$Q$2:$Q$25,0),0))</f>
        <v>0</v>
      </c>
      <c r="Q3" s="6">
        <f>_xlfn.LET(_xlpm.nakitavansno,Q$2,_xlpm.ay,$B3,IF((_xlpm.ay-_xlpm.nakitavansno&gt;=1)*(_xlpm.ay-_xlpm.nakitavansno&lt;=12),_xlfn.XLOOKUP(_xlpm.nakitavansno,'183'!$A$2:$A$25,'183'!$Q$2:$Q$25,0),0))</f>
        <v>0</v>
      </c>
      <c r="R3" s="6">
        <f>_xlfn.LET(_xlpm.nakitavansno,R$2,_xlpm.ay,$B3,IF((_xlpm.ay-_xlpm.nakitavansno&gt;=1)*(_xlpm.ay-_xlpm.nakitavansno&lt;=12),_xlfn.XLOOKUP(_xlpm.nakitavansno,'183'!$A$2:$A$25,'183'!$Q$2:$Q$25,0),0))</f>
        <v>0</v>
      </c>
      <c r="S3" s="6">
        <f>_xlfn.LET(_xlpm.nakitavansno,S$2,_xlpm.ay,$B3,IF((_xlpm.ay-_xlpm.nakitavansno&gt;=1)*(_xlpm.ay-_xlpm.nakitavansno&lt;=12),_xlfn.XLOOKUP(_xlpm.nakitavansno,'183'!$A$2:$A$25,'183'!$Q$2:$Q$25,0),0))</f>
        <v>0</v>
      </c>
      <c r="T3" s="6">
        <f>_xlfn.LET(_xlpm.nakitavansno,T$2,_xlpm.ay,$B3,IF((_xlpm.ay-_xlpm.nakitavansno&gt;=1)*(_xlpm.ay-_xlpm.nakitavansno&lt;=12),_xlfn.XLOOKUP(_xlpm.nakitavansno,'183'!$A$2:$A$25,'183'!$Q$2:$Q$25,0),0))</f>
        <v>0</v>
      </c>
      <c r="U3" s="6">
        <f>_xlfn.LET(_xlpm.nakitavansno,U$2,_xlpm.ay,$B3,IF((_xlpm.ay-_xlpm.nakitavansno&gt;=1)*(_xlpm.ay-_xlpm.nakitavansno&lt;=12),_xlfn.XLOOKUP(_xlpm.nakitavansno,'183'!$A$2:$A$25,'183'!$Q$2:$Q$25,0),0))</f>
        <v>0</v>
      </c>
      <c r="V3" s="6">
        <f>_xlfn.LET(_xlpm.nakitavansno,V$2,_xlpm.ay,$B3,IF((_xlpm.ay-_xlpm.nakitavansno&gt;=1)*(_xlpm.ay-_xlpm.nakitavansno&lt;=12),_xlfn.XLOOKUP(_xlpm.nakitavansno,'183'!$A$2:$A$25,'183'!$Q$2:$Q$25,0),0))</f>
        <v>0</v>
      </c>
      <c r="W3" s="6">
        <f>_xlfn.LET(_xlpm.nakitavansno,W$2,_xlpm.ay,$B3,IF((_xlpm.ay-_xlpm.nakitavansno&gt;=1)*(_xlpm.ay-_xlpm.nakitavansno&lt;=12),_xlfn.XLOOKUP(_xlpm.nakitavansno,'183'!$A$2:$A$25,'183'!$Q$2:$Q$25,0),0))</f>
        <v>0</v>
      </c>
      <c r="X3" s="6">
        <f>_xlfn.LET(_xlpm.nakitavansno,X$2,_xlpm.ay,$B3,IF((_xlpm.ay-_xlpm.nakitavansno&gt;=1)*(_xlpm.ay-_xlpm.nakitavansno&lt;=12),_xlfn.XLOOKUP(_xlpm.nakitavansno,'183'!$A$2:$A$25,'183'!$Q$2:$Q$25,0),0))</f>
        <v>0</v>
      </c>
      <c r="Y3" s="6">
        <f>_xlfn.LET(_xlpm.nakitavansno,Y$2,_xlpm.ay,$B3,IF((_xlpm.ay-_xlpm.nakitavansno&gt;=1)*(_xlpm.ay-_xlpm.nakitavansno&lt;=12),_xlfn.XLOOKUP(_xlpm.nakitavansno,'183'!$A$2:$A$25,'183'!$Q$2:$Q$25,0),0))</f>
        <v>0</v>
      </c>
      <c r="Z3" s="6">
        <f>_xlfn.LET(_xlpm.nakitavansno,Z$2,_xlpm.ay,$B3,IF((_xlpm.ay-_xlpm.nakitavansno&gt;=1)*(_xlpm.ay-_xlpm.nakitavansno&lt;=12),_xlfn.XLOOKUP(_xlpm.nakitavansno,'183'!$A$2:$A$25,'183'!$Q$2:$Q$25,0),0))</f>
        <v>0</v>
      </c>
      <c r="AA3" s="6">
        <f>SUM(C3:Z3)</f>
        <v>0</v>
      </c>
    </row>
    <row r="4" spans="1:27" x14ac:dyDescent="0.25">
      <c r="A4" s="31"/>
      <c r="B4" s="3">
        <v>2</v>
      </c>
      <c r="C4" s="6">
        <f>_xlfn.LET(_xlpm.nakitavansno,C$2,_xlpm.ay,$B4,IF((_xlpm.ay-_xlpm.nakitavansno&gt;=1)*(_xlpm.ay-_xlpm.nakitavansno&lt;=12),_xlfn.XLOOKUP(_xlpm.nakitavansno,'183'!$A$2:$A$25,'183'!$Q$2:$Q$25,0),0))</f>
        <v>11410.162102162145</v>
      </c>
      <c r="D4" s="6">
        <f>_xlfn.LET(_xlpm.nakitavansno,D$2,_xlpm.ay,$B4,IF((_xlpm.ay-_xlpm.nakitavansno&gt;=1)*(_xlpm.ay-_xlpm.nakitavansno&lt;=12),_xlfn.XLOOKUP(_xlpm.nakitavansno,'183'!$A$2:$A$25,'183'!$Q$2:$Q$25,0),0))</f>
        <v>0</v>
      </c>
      <c r="E4" s="6">
        <f>_xlfn.LET(_xlpm.nakitavansno,E$2,_xlpm.ay,$B4,IF((_xlpm.ay-_xlpm.nakitavansno&gt;=1)*(_xlpm.ay-_xlpm.nakitavansno&lt;=12),_xlfn.XLOOKUP(_xlpm.nakitavansno,'183'!$A$2:$A$25,'183'!$Q$2:$Q$25,0),0))</f>
        <v>0</v>
      </c>
      <c r="F4" s="6">
        <f>_xlfn.LET(_xlpm.nakitavansno,F$2,_xlpm.ay,$B4,IF((_xlpm.ay-_xlpm.nakitavansno&gt;=1)*(_xlpm.ay-_xlpm.nakitavansno&lt;=12),_xlfn.XLOOKUP(_xlpm.nakitavansno,'183'!$A$2:$A$25,'183'!$Q$2:$Q$25,0),0))</f>
        <v>0</v>
      </c>
      <c r="G4" s="6">
        <f>_xlfn.LET(_xlpm.nakitavansno,G$2,_xlpm.ay,$B4,IF((_xlpm.ay-_xlpm.nakitavansno&gt;=1)*(_xlpm.ay-_xlpm.nakitavansno&lt;=12),_xlfn.XLOOKUP(_xlpm.nakitavansno,'183'!$A$2:$A$25,'183'!$Q$2:$Q$25,0),0))</f>
        <v>0</v>
      </c>
      <c r="H4" s="6">
        <f>_xlfn.LET(_xlpm.nakitavansno,H$2,_xlpm.ay,$B4,IF((_xlpm.ay-_xlpm.nakitavansno&gt;=1)*(_xlpm.ay-_xlpm.nakitavansno&lt;=12),_xlfn.XLOOKUP(_xlpm.nakitavansno,'183'!$A$2:$A$25,'183'!$Q$2:$Q$25,0),0))</f>
        <v>0</v>
      </c>
      <c r="I4" s="6">
        <f>_xlfn.LET(_xlpm.nakitavansno,I$2,_xlpm.ay,$B4,IF((_xlpm.ay-_xlpm.nakitavansno&gt;=1)*(_xlpm.ay-_xlpm.nakitavansno&lt;=12),_xlfn.XLOOKUP(_xlpm.nakitavansno,'183'!$A$2:$A$25,'183'!$Q$2:$Q$25,0),0))</f>
        <v>0</v>
      </c>
      <c r="J4" s="6">
        <f>_xlfn.LET(_xlpm.nakitavansno,J$2,_xlpm.ay,$B4,IF((_xlpm.ay-_xlpm.nakitavansno&gt;=1)*(_xlpm.ay-_xlpm.nakitavansno&lt;=12),_xlfn.XLOOKUP(_xlpm.nakitavansno,'183'!$A$2:$A$25,'183'!$Q$2:$Q$25,0),0))</f>
        <v>0</v>
      </c>
      <c r="K4" s="6">
        <f>_xlfn.LET(_xlpm.nakitavansno,K$2,_xlpm.ay,$B4,IF((_xlpm.ay-_xlpm.nakitavansno&gt;=1)*(_xlpm.ay-_xlpm.nakitavansno&lt;=12),_xlfn.XLOOKUP(_xlpm.nakitavansno,'183'!$A$2:$A$25,'183'!$Q$2:$Q$25,0),0))</f>
        <v>0</v>
      </c>
      <c r="L4" s="6">
        <f>_xlfn.LET(_xlpm.nakitavansno,L$2,_xlpm.ay,$B4,IF((_xlpm.ay-_xlpm.nakitavansno&gt;=1)*(_xlpm.ay-_xlpm.nakitavansno&lt;=12),_xlfn.XLOOKUP(_xlpm.nakitavansno,'183'!$A$2:$A$25,'183'!$Q$2:$Q$25,0),0))</f>
        <v>0</v>
      </c>
      <c r="M4" s="6">
        <f>_xlfn.LET(_xlpm.nakitavansno,M$2,_xlpm.ay,$B4,IF((_xlpm.ay-_xlpm.nakitavansno&gt;=1)*(_xlpm.ay-_xlpm.nakitavansno&lt;=12),_xlfn.XLOOKUP(_xlpm.nakitavansno,'183'!$A$2:$A$25,'183'!$Q$2:$Q$25,0),0))</f>
        <v>0</v>
      </c>
      <c r="N4" s="6">
        <f>_xlfn.LET(_xlpm.nakitavansno,N$2,_xlpm.ay,$B4,IF((_xlpm.ay-_xlpm.nakitavansno&gt;=1)*(_xlpm.ay-_xlpm.nakitavansno&lt;=12),_xlfn.XLOOKUP(_xlpm.nakitavansno,'183'!$A$2:$A$25,'183'!$Q$2:$Q$25,0),0))</f>
        <v>0</v>
      </c>
      <c r="O4" s="6">
        <f>_xlfn.LET(_xlpm.nakitavansno,O$2,_xlpm.ay,$B4,IF((_xlpm.ay-_xlpm.nakitavansno&gt;=1)*(_xlpm.ay-_xlpm.nakitavansno&lt;=12),_xlfn.XLOOKUP(_xlpm.nakitavansno,'183'!$A$2:$A$25,'183'!$Q$2:$Q$25,0),0))</f>
        <v>0</v>
      </c>
      <c r="P4" s="6">
        <f>_xlfn.LET(_xlpm.nakitavansno,P$2,_xlpm.ay,$B4,IF((_xlpm.ay-_xlpm.nakitavansno&gt;=1)*(_xlpm.ay-_xlpm.nakitavansno&lt;=12),_xlfn.XLOOKUP(_xlpm.nakitavansno,'183'!$A$2:$A$25,'183'!$Q$2:$Q$25,0),0))</f>
        <v>0</v>
      </c>
      <c r="Q4" s="6">
        <f>_xlfn.LET(_xlpm.nakitavansno,Q$2,_xlpm.ay,$B4,IF((_xlpm.ay-_xlpm.nakitavansno&gt;=1)*(_xlpm.ay-_xlpm.nakitavansno&lt;=12),_xlfn.XLOOKUP(_xlpm.nakitavansno,'183'!$A$2:$A$25,'183'!$Q$2:$Q$25,0),0))</f>
        <v>0</v>
      </c>
      <c r="R4" s="6">
        <f>_xlfn.LET(_xlpm.nakitavansno,R$2,_xlpm.ay,$B4,IF((_xlpm.ay-_xlpm.nakitavansno&gt;=1)*(_xlpm.ay-_xlpm.nakitavansno&lt;=12),_xlfn.XLOOKUP(_xlpm.nakitavansno,'183'!$A$2:$A$25,'183'!$Q$2:$Q$25,0),0))</f>
        <v>0</v>
      </c>
      <c r="S4" s="6">
        <f>_xlfn.LET(_xlpm.nakitavansno,S$2,_xlpm.ay,$B4,IF((_xlpm.ay-_xlpm.nakitavansno&gt;=1)*(_xlpm.ay-_xlpm.nakitavansno&lt;=12),_xlfn.XLOOKUP(_xlpm.nakitavansno,'183'!$A$2:$A$25,'183'!$Q$2:$Q$25,0),0))</f>
        <v>0</v>
      </c>
      <c r="T4" s="6">
        <f>_xlfn.LET(_xlpm.nakitavansno,T$2,_xlpm.ay,$B4,IF((_xlpm.ay-_xlpm.nakitavansno&gt;=1)*(_xlpm.ay-_xlpm.nakitavansno&lt;=12),_xlfn.XLOOKUP(_xlpm.nakitavansno,'183'!$A$2:$A$25,'183'!$Q$2:$Q$25,0),0))</f>
        <v>0</v>
      </c>
      <c r="U4" s="6">
        <f>_xlfn.LET(_xlpm.nakitavansno,U$2,_xlpm.ay,$B4,IF((_xlpm.ay-_xlpm.nakitavansno&gt;=1)*(_xlpm.ay-_xlpm.nakitavansno&lt;=12),_xlfn.XLOOKUP(_xlpm.nakitavansno,'183'!$A$2:$A$25,'183'!$Q$2:$Q$25,0),0))</f>
        <v>0</v>
      </c>
      <c r="V4" s="6">
        <f>_xlfn.LET(_xlpm.nakitavansno,V$2,_xlpm.ay,$B4,IF((_xlpm.ay-_xlpm.nakitavansno&gt;=1)*(_xlpm.ay-_xlpm.nakitavansno&lt;=12),_xlfn.XLOOKUP(_xlpm.nakitavansno,'183'!$A$2:$A$25,'183'!$Q$2:$Q$25,0),0))</f>
        <v>0</v>
      </c>
      <c r="W4" s="6">
        <f>_xlfn.LET(_xlpm.nakitavansno,W$2,_xlpm.ay,$B4,IF((_xlpm.ay-_xlpm.nakitavansno&gt;=1)*(_xlpm.ay-_xlpm.nakitavansno&lt;=12),_xlfn.XLOOKUP(_xlpm.nakitavansno,'183'!$A$2:$A$25,'183'!$Q$2:$Q$25,0),0))</f>
        <v>0</v>
      </c>
      <c r="X4" s="6">
        <f>_xlfn.LET(_xlpm.nakitavansno,X$2,_xlpm.ay,$B4,IF((_xlpm.ay-_xlpm.nakitavansno&gt;=1)*(_xlpm.ay-_xlpm.nakitavansno&lt;=12),_xlfn.XLOOKUP(_xlpm.nakitavansno,'183'!$A$2:$A$25,'183'!$Q$2:$Q$25,0),0))</f>
        <v>0</v>
      </c>
      <c r="Y4" s="6">
        <f>_xlfn.LET(_xlpm.nakitavansno,Y$2,_xlpm.ay,$B4,IF((_xlpm.ay-_xlpm.nakitavansno&gt;=1)*(_xlpm.ay-_xlpm.nakitavansno&lt;=12),_xlfn.XLOOKUP(_xlpm.nakitavansno,'183'!$A$2:$A$25,'183'!$Q$2:$Q$25,0),0))</f>
        <v>0</v>
      </c>
      <c r="Z4" s="6">
        <f>_xlfn.LET(_xlpm.nakitavansno,Z$2,_xlpm.ay,$B4,IF((_xlpm.ay-_xlpm.nakitavansno&gt;=1)*(_xlpm.ay-_xlpm.nakitavansno&lt;=12),_xlfn.XLOOKUP(_xlpm.nakitavansno,'183'!$A$2:$A$25,'183'!$Q$2:$Q$25,0),0))</f>
        <v>0</v>
      </c>
      <c r="AA4" s="6">
        <f t="shared" ref="AA4:AA26" si="0">SUM(C4:Z4)</f>
        <v>11410.162102162145</v>
      </c>
    </row>
    <row r="5" spans="1:27" x14ac:dyDescent="0.25">
      <c r="A5" s="31"/>
      <c r="B5" s="3">
        <v>3</v>
      </c>
      <c r="C5" s="6">
        <f>_xlfn.LET(_xlpm.nakitavansno,C$2,_xlpm.ay,$B5,IF((_xlpm.ay-_xlpm.nakitavansno&gt;=1)*(_xlpm.ay-_xlpm.nakitavansno&lt;=12),_xlfn.XLOOKUP(_xlpm.nakitavansno,'183'!$A$2:$A$25,'183'!$Q$2:$Q$25,0),0))</f>
        <v>11410.162102162145</v>
      </c>
      <c r="D5" s="6">
        <f>_xlfn.LET(_xlpm.nakitavansno,D$2,_xlpm.ay,$B5,IF((_xlpm.ay-_xlpm.nakitavansno&gt;=1)*(_xlpm.ay-_xlpm.nakitavansno&lt;=12),_xlfn.XLOOKUP(_xlpm.nakitavansno,'183'!$A$2:$A$25,'183'!$Q$2:$Q$25,0),0))</f>
        <v>0</v>
      </c>
      <c r="E5" s="6">
        <f>_xlfn.LET(_xlpm.nakitavansno,E$2,_xlpm.ay,$B5,IF((_xlpm.ay-_xlpm.nakitavansno&gt;=1)*(_xlpm.ay-_xlpm.nakitavansno&lt;=12),_xlfn.XLOOKUP(_xlpm.nakitavansno,'183'!$A$2:$A$25,'183'!$Q$2:$Q$25,0),0))</f>
        <v>0</v>
      </c>
      <c r="F5" s="6">
        <f>_xlfn.LET(_xlpm.nakitavansno,F$2,_xlpm.ay,$B5,IF((_xlpm.ay-_xlpm.nakitavansno&gt;=1)*(_xlpm.ay-_xlpm.nakitavansno&lt;=12),_xlfn.XLOOKUP(_xlpm.nakitavansno,'183'!$A$2:$A$25,'183'!$Q$2:$Q$25,0),0))</f>
        <v>0</v>
      </c>
      <c r="G5" s="6">
        <f>_xlfn.LET(_xlpm.nakitavansno,G$2,_xlpm.ay,$B5,IF((_xlpm.ay-_xlpm.nakitavansno&gt;=1)*(_xlpm.ay-_xlpm.nakitavansno&lt;=12),_xlfn.XLOOKUP(_xlpm.nakitavansno,'183'!$A$2:$A$25,'183'!$Q$2:$Q$25,0),0))</f>
        <v>0</v>
      </c>
      <c r="H5" s="6">
        <f>_xlfn.LET(_xlpm.nakitavansno,H$2,_xlpm.ay,$B5,IF((_xlpm.ay-_xlpm.nakitavansno&gt;=1)*(_xlpm.ay-_xlpm.nakitavansno&lt;=12),_xlfn.XLOOKUP(_xlpm.nakitavansno,'183'!$A$2:$A$25,'183'!$Q$2:$Q$25,0),0))</f>
        <v>0</v>
      </c>
      <c r="I5" s="6">
        <f>_xlfn.LET(_xlpm.nakitavansno,I$2,_xlpm.ay,$B5,IF((_xlpm.ay-_xlpm.nakitavansno&gt;=1)*(_xlpm.ay-_xlpm.nakitavansno&lt;=12),_xlfn.XLOOKUP(_xlpm.nakitavansno,'183'!$A$2:$A$25,'183'!$Q$2:$Q$25,0),0))</f>
        <v>0</v>
      </c>
      <c r="J5" s="6">
        <f>_xlfn.LET(_xlpm.nakitavansno,J$2,_xlpm.ay,$B5,IF((_xlpm.ay-_xlpm.nakitavansno&gt;=1)*(_xlpm.ay-_xlpm.nakitavansno&lt;=12),_xlfn.XLOOKUP(_xlpm.nakitavansno,'183'!$A$2:$A$25,'183'!$Q$2:$Q$25,0),0))</f>
        <v>0</v>
      </c>
      <c r="K5" s="6">
        <f>_xlfn.LET(_xlpm.nakitavansno,K$2,_xlpm.ay,$B5,IF((_xlpm.ay-_xlpm.nakitavansno&gt;=1)*(_xlpm.ay-_xlpm.nakitavansno&lt;=12),_xlfn.XLOOKUP(_xlpm.nakitavansno,'183'!$A$2:$A$25,'183'!$Q$2:$Q$25,0),0))</f>
        <v>0</v>
      </c>
      <c r="L5" s="6">
        <f>_xlfn.LET(_xlpm.nakitavansno,L$2,_xlpm.ay,$B5,IF((_xlpm.ay-_xlpm.nakitavansno&gt;=1)*(_xlpm.ay-_xlpm.nakitavansno&lt;=12),_xlfn.XLOOKUP(_xlpm.nakitavansno,'183'!$A$2:$A$25,'183'!$Q$2:$Q$25,0),0))</f>
        <v>0</v>
      </c>
      <c r="M5" s="6">
        <f>_xlfn.LET(_xlpm.nakitavansno,M$2,_xlpm.ay,$B5,IF((_xlpm.ay-_xlpm.nakitavansno&gt;=1)*(_xlpm.ay-_xlpm.nakitavansno&lt;=12),_xlfn.XLOOKUP(_xlpm.nakitavansno,'183'!$A$2:$A$25,'183'!$Q$2:$Q$25,0),0))</f>
        <v>0</v>
      </c>
      <c r="N5" s="6">
        <f>_xlfn.LET(_xlpm.nakitavansno,N$2,_xlpm.ay,$B5,IF((_xlpm.ay-_xlpm.nakitavansno&gt;=1)*(_xlpm.ay-_xlpm.nakitavansno&lt;=12),_xlfn.XLOOKUP(_xlpm.nakitavansno,'183'!$A$2:$A$25,'183'!$Q$2:$Q$25,0),0))</f>
        <v>0</v>
      </c>
      <c r="O5" s="6">
        <f>_xlfn.LET(_xlpm.nakitavansno,O$2,_xlpm.ay,$B5,IF((_xlpm.ay-_xlpm.nakitavansno&gt;=1)*(_xlpm.ay-_xlpm.nakitavansno&lt;=12),_xlfn.XLOOKUP(_xlpm.nakitavansno,'183'!$A$2:$A$25,'183'!$Q$2:$Q$25,0),0))</f>
        <v>0</v>
      </c>
      <c r="P5" s="6">
        <f>_xlfn.LET(_xlpm.nakitavansno,P$2,_xlpm.ay,$B5,IF((_xlpm.ay-_xlpm.nakitavansno&gt;=1)*(_xlpm.ay-_xlpm.nakitavansno&lt;=12),_xlfn.XLOOKUP(_xlpm.nakitavansno,'183'!$A$2:$A$25,'183'!$Q$2:$Q$25,0),0))</f>
        <v>0</v>
      </c>
      <c r="Q5" s="6">
        <f>_xlfn.LET(_xlpm.nakitavansno,Q$2,_xlpm.ay,$B5,IF((_xlpm.ay-_xlpm.nakitavansno&gt;=1)*(_xlpm.ay-_xlpm.nakitavansno&lt;=12),_xlfn.XLOOKUP(_xlpm.nakitavansno,'183'!$A$2:$A$25,'183'!$Q$2:$Q$25,0),0))</f>
        <v>0</v>
      </c>
      <c r="R5" s="6">
        <f>_xlfn.LET(_xlpm.nakitavansno,R$2,_xlpm.ay,$B5,IF((_xlpm.ay-_xlpm.nakitavansno&gt;=1)*(_xlpm.ay-_xlpm.nakitavansno&lt;=12),_xlfn.XLOOKUP(_xlpm.nakitavansno,'183'!$A$2:$A$25,'183'!$Q$2:$Q$25,0),0))</f>
        <v>0</v>
      </c>
      <c r="S5" s="6">
        <f>_xlfn.LET(_xlpm.nakitavansno,S$2,_xlpm.ay,$B5,IF((_xlpm.ay-_xlpm.nakitavansno&gt;=1)*(_xlpm.ay-_xlpm.nakitavansno&lt;=12),_xlfn.XLOOKUP(_xlpm.nakitavansno,'183'!$A$2:$A$25,'183'!$Q$2:$Q$25,0),0))</f>
        <v>0</v>
      </c>
      <c r="T5" s="6">
        <f>_xlfn.LET(_xlpm.nakitavansno,T$2,_xlpm.ay,$B5,IF((_xlpm.ay-_xlpm.nakitavansno&gt;=1)*(_xlpm.ay-_xlpm.nakitavansno&lt;=12),_xlfn.XLOOKUP(_xlpm.nakitavansno,'183'!$A$2:$A$25,'183'!$Q$2:$Q$25,0),0))</f>
        <v>0</v>
      </c>
      <c r="U5" s="6">
        <f>_xlfn.LET(_xlpm.nakitavansno,U$2,_xlpm.ay,$B5,IF((_xlpm.ay-_xlpm.nakitavansno&gt;=1)*(_xlpm.ay-_xlpm.nakitavansno&lt;=12),_xlfn.XLOOKUP(_xlpm.nakitavansno,'183'!$A$2:$A$25,'183'!$Q$2:$Q$25,0),0))</f>
        <v>0</v>
      </c>
      <c r="V5" s="6">
        <f>_xlfn.LET(_xlpm.nakitavansno,V$2,_xlpm.ay,$B5,IF((_xlpm.ay-_xlpm.nakitavansno&gt;=1)*(_xlpm.ay-_xlpm.nakitavansno&lt;=12),_xlfn.XLOOKUP(_xlpm.nakitavansno,'183'!$A$2:$A$25,'183'!$Q$2:$Q$25,0),0))</f>
        <v>0</v>
      </c>
      <c r="W5" s="6">
        <f>_xlfn.LET(_xlpm.nakitavansno,W$2,_xlpm.ay,$B5,IF((_xlpm.ay-_xlpm.nakitavansno&gt;=1)*(_xlpm.ay-_xlpm.nakitavansno&lt;=12),_xlfn.XLOOKUP(_xlpm.nakitavansno,'183'!$A$2:$A$25,'183'!$Q$2:$Q$25,0),0))</f>
        <v>0</v>
      </c>
      <c r="X5" s="6">
        <f>_xlfn.LET(_xlpm.nakitavansno,X$2,_xlpm.ay,$B5,IF((_xlpm.ay-_xlpm.nakitavansno&gt;=1)*(_xlpm.ay-_xlpm.nakitavansno&lt;=12),_xlfn.XLOOKUP(_xlpm.nakitavansno,'183'!$A$2:$A$25,'183'!$Q$2:$Q$25,0),0))</f>
        <v>0</v>
      </c>
      <c r="Y5" s="6">
        <f>_xlfn.LET(_xlpm.nakitavansno,Y$2,_xlpm.ay,$B5,IF((_xlpm.ay-_xlpm.nakitavansno&gt;=1)*(_xlpm.ay-_xlpm.nakitavansno&lt;=12),_xlfn.XLOOKUP(_xlpm.nakitavansno,'183'!$A$2:$A$25,'183'!$Q$2:$Q$25,0),0))</f>
        <v>0</v>
      </c>
      <c r="Z5" s="6">
        <f>_xlfn.LET(_xlpm.nakitavansno,Z$2,_xlpm.ay,$B5,IF((_xlpm.ay-_xlpm.nakitavansno&gt;=1)*(_xlpm.ay-_xlpm.nakitavansno&lt;=12),_xlfn.XLOOKUP(_xlpm.nakitavansno,'183'!$A$2:$A$25,'183'!$Q$2:$Q$25,0),0))</f>
        <v>0</v>
      </c>
      <c r="AA5" s="6">
        <f t="shared" si="0"/>
        <v>11410.162102162145</v>
      </c>
    </row>
    <row r="6" spans="1:27" x14ac:dyDescent="0.25">
      <c r="A6" s="31"/>
      <c r="B6" s="3">
        <v>4</v>
      </c>
      <c r="C6" s="6">
        <f>_xlfn.LET(_xlpm.nakitavansno,C$2,_xlpm.ay,$B6,IF((_xlpm.ay-_xlpm.nakitavansno&gt;=1)*(_xlpm.ay-_xlpm.nakitavansno&lt;=12),_xlfn.XLOOKUP(_xlpm.nakitavansno,'183'!$A$2:$A$25,'183'!$Q$2:$Q$25,0),0))</f>
        <v>11410.162102162145</v>
      </c>
      <c r="D6" s="6">
        <f>_xlfn.LET(_xlpm.nakitavansno,D$2,_xlpm.ay,$B6,IF((_xlpm.ay-_xlpm.nakitavansno&gt;=1)*(_xlpm.ay-_xlpm.nakitavansno&lt;=12),_xlfn.XLOOKUP(_xlpm.nakitavansno,'183'!$A$2:$A$25,'183'!$Q$2:$Q$25,0),0))</f>
        <v>0</v>
      </c>
      <c r="E6" s="6">
        <f>_xlfn.LET(_xlpm.nakitavansno,E$2,_xlpm.ay,$B6,IF((_xlpm.ay-_xlpm.nakitavansno&gt;=1)*(_xlpm.ay-_xlpm.nakitavansno&lt;=12),_xlfn.XLOOKUP(_xlpm.nakitavansno,'183'!$A$2:$A$25,'183'!$Q$2:$Q$25,0),0))</f>
        <v>11410.162102162145</v>
      </c>
      <c r="F6" s="6">
        <f>_xlfn.LET(_xlpm.nakitavansno,F$2,_xlpm.ay,$B6,IF((_xlpm.ay-_xlpm.nakitavansno&gt;=1)*(_xlpm.ay-_xlpm.nakitavansno&lt;=12),_xlfn.XLOOKUP(_xlpm.nakitavansno,'183'!$A$2:$A$25,'183'!$Q$2:$Q$25,0),0))</f>
        <v>0</v>
      </c>
      <c r="G6" s="6">
        <f>_xlfn.LET(_xlpm.nakitavansno,G$2,_xlpm.ay,$B6,IF((_xlpm.ay-_xlpm.nakitavansno&gt;=1)*(_xlpm.ay-_xlpm.nakitavansno&lt;=12),_xlfn.XLOOKUP(_xlpm.nakitavansno,'183'!$A$2:$A$25,'183'!$Q$2:$Q$25,0),0))</f>
        <v>0</v>
      </c>
      <c r="H6" s="6">
        <f>_xlfn.LET(_xlpm.nakitavansno,H$2,_xlpm.ay,$B6,IF((_xlpm.ay-_xlpm.nakitavansno&gt;=1)*(_xlpm.ay-_xlpm.nakitavansno&lt;=12),_xlfn.XLOOKUP(_xlpm.nakitavansno,'183'!$A$2:$A$25,'183'!$Q$2:$Q$25,0),0))</f>
        <v>0</v>
      </c>
      <c r="I6" s="6">
        <f>_xlfn.LET(_xlpm.nakitavansno,I$2,_xlpm.ay,$B6,IF((_xlpm.ay-_xlpm.nakitavansno&gt;=1)*(_xlpm.ay-_xlpm.nakitavansno&lt;=12),_xlfn.XLOOKUP(_xlpm.nakitavansno,'183'!$A$2:$A$25,'183'!$Q$2:$Q$25,0),0))</f>
        <v>0</v>
      </c>
      <c r="J6" s="6">
        <f>_xlfn.LET(_xlpm.nakitavansno,J$2,_xlpm.ay,$B6,IF((_xlpm.ay-_xlpm.nakitavansno&gt;=1)*(_xlpm.ay-_xlpm.nakitavansno&lt;=12),_xlfn.XLOOKUP(_xlpm.nakitavansno,'183'!$A$2:$A$25,'183'!$Q$2:$Q$25,0),0))</f>
        <v>0</v>
      </c>
      <c r="K6" s="6">
        <f>_xlfn.LET(_xlpm.nakitavansno,K$2,_xlpm.ay,$B6,IF((_xlpm.ay-_xlpm.nakitavansno&gt;=1)*(_xlpm.ay-_xlpm.nakitavansno&lt;=12),_xlfn.XLOOKUP(_xlpm.nakitavansno,'183'!$A$2:$A$25,'183'!$Q$2:$Q$25,0),0))</f>
        <v>0</v>
      </c>
      <c r="L6" s="6">
        <f>_xlfn.LET(_xlpm.nakitavansno,L$2,_xlpm.ay,$B6,IF((_xlpm.ay-_xlpm.nakitavansno&gt;=1)*(_xlpm.ay-_xlpm.nakitavansno&lt;=12),_xlfn.XLOOKUP(_xlpm.nakitavansno,'183'!$A$2:$A$25,'183'!$Q$2:$Q$25,0),0))</f>
        <v>0</v>
      </c>
      <c r="M6" s="6">
        <f>_xlfn.LET(_xlpm.nakitavansno,M$2,_xlpm.ay,$B6,IF((_xlpm.ay-_xlpm.nakitavansno&gt;=1)*(_xlpm.ay-_xlpm.nakitavansno&lt;=12),_xlfn.XLOOKUP(_xlpm.nakitavansno,'183'!$A$2:$A$25,'183'!$Q$2:$Q$25,0),0))</f>
        <v>0</v>
      </c>
      <c r="N6" s="6">
        <f>_xlfn.LET(_xlpm.nakitavansno,N$2,_xlpm.ay,$B6,IF((_xlpm.ay-_xlpm.nakitavansno&gt;=1)*(_xlpm.ay-_xlpm.nakitavansno&lt;=12),_xlfn.XLOOKUP(_xlpm.nakitavansno,'183'!$A$2:$A$25,'183'!$Q$2:$Q$25,0),0))</f>
        <v>0</v>
      </c>
      <c r="O6" s="6">
        <f>_xlfn.LET(_xlpm.nakitavansno,O$2,_xlpm.ay,$B6,IF((_xlpm.ay-_xlpm.nakitavansno&gt;=1)*(_xlpm.ay-_xlpm.nakitavansno&lt;=12),_xlfn.XLOOKUP(_xlpm.nakitavansno,'183'!$A$2:$A$25,'183'!$Q$2:$Q$25,0),0))</f>
        <v>0</v>
      </c>
      <c r="P6" s="6">
        <f>_xlfn.LET(_xlpm.nakitavansno,P$2,_xlpm.ay,$B6,IF((_xlpm.ay-_xlpm.nakitavansno&gt;=1)*(_xlpm.ay-_xlpm.nakitavansno&lt;=12),_xlfn.XLOOKUP(_xlpm.nakitavansno,'183'!$A$2:$A$25,'183'!$Q$2:$Q$25,0),0))</f>
        <v>0</v>
      </c>
      <c r="Q6" s="6">
        <f>_xlfn.LET(_xlpm.nakitavansno,Q$2,_xlpm.ay,$B6,IF((_xlpm.ay-_xlpm.nakitavansno&gt;=1)*(_xlpm.ay-_xlpm.nakitavansno&lt;=12),_xlfn.XLOOKUP(_xlpm.nakitavansno,'183'!$A$2:$A$25,'183'!$Q$2:$Q$25,0),0))</f>
        <v>0</v>
      </c>
      <c r="R6" s="6">
        <f>_xlfn.LET(_xlpm.nakitavansno,R$2,_xlpm.ay,$B6,IF((_xlpm.ay-_xlpm.nakitavansno&gt;=1)*(_xlpm.ay-_xlpm.nakitavansno&lt;=12),_xlfn.XLOOKUP(_xlpm.nakitavansno,'183'!$A$2:$A$25,'183'!$Q$2:$Q$25,0),0))</f>
        <v>0</v>
      </c>
      <c r="S6" s="6">
        <f>_xlfn.LET(_xlpm.nakitavansno,S$2,_xlpm.ay,$B6,IF((_xlpm.ay-_xlpm.nakitavansno&gt;=1)*(_xlpm.ay-_xlpm.nakitavansno&lt;=12),_xlfn.XLOOKUP(_xlpm.nakitavansno,'183'!$A$2:$A$25,'183'!$Q$2:$Q$25,0),0))</f>
        <v>0</v>
      </c>
      <c r="T6" s="6">
        <f>_xlfn.LET(_xlpm.nakitavansno,T$2,_xlpm.ay,$B6,IF((_xlpm.ay-_xlpm.nakitavansno&gt;=1)*(_xlpm.ay-_xlpm.nakitavansno&lt;=12),_xlfn.XLOOKUP(_xlpm.nakitavansno,'183'!$A$2:$A$25,'183'!$Q$2:$Q$25,0),0))</f>
        <v>0</v>
      </c>
      <c r="U6" s="6">
        <f>_xlfn.LET(_xlpm.nakitavansno,U$2,_xlpm.ay,$B6,IF((_xlpm.ay-_xlpm.nakitavansno&gt;=1)*(_xlpm.ay-_xlpm.nakitavansno&lt;=12),_xlfn.XLOOKUP(_xlpm.nakitavansno,'183'!$A$2:$A$25,'183'!$Q$2:$Q$25,0),0))</f>
        <v>0</v>
      </c>
      <c r="V6" s="6">
        <f>_xlfn.LET(_xlpm.nakitavansno,V$2,_xlpm.ay,$B6,IF((_xlpm.ay-_xlpm.nakitavansno&gt;=1)*(_xlpm.ay-_xlpm.nakitavansno&lt;=12),_xlfn.XLOOKUP(_xlpm.nakitavansno,'183'!$A$2:$A$25,'183'!$Q$2:$Q$25,0),0))</f>
        <v>0</v>
      </c>
      <c r="W6" s="6">
        <f>_xlfn.LET(_xlpm.nakitavansno,W$2,_xlpm.ay,$B6,IF((_xlpm.ay-_xlpm.nakitavansno&gt;=1)*(_xlpm.ay-_xlpm.nakitavansno&lt;=12),_xlfn.XLOOKUP(_xlpm.nakitavansno,'183'!$A$2:$A$25,'183'!$Q$2:$Q$25,0),0))</f>
        <v>0</v>
      </c>
      <c r="X6" s="6">
        <f>_xlfn.LET(_xlpm.nakitavansno,X$2,_xlpm.ay,$B6,IF((_xlpm.ay-_xlpm.nakitavansno&gt;=1)*(_xlpm.ay-_xlpm.nakitavansno&lt;=12),_xlfn.XLOOKUP(_xlpm.nakitavansno,'183'!$A$2:$A$25,'183'!$Q$2:$Q$25,0),0))</f>
        <v>0</v>
      </c>
      <c r="Y6" s="6">
        <f>_xlfn.LET(_xlpm.nakitavansno,Y$2,_xlpm.ay,$B6,IF((_xlpm.ay-_xlpm.nakitavansno&gt;=1)*(_xlpm.ay-_xlpm.nakitavansno&lt;=12),_xlfn.XLOOKUP(_xlpm.nakitavansno,'183'!$A$2:$A$25,'183'!$Q$2:$Q$25,0),0))</f>
        <v>0</v>
      </c>
      <c r="Z6" s="6">
        <f>_xlfn.LET(_xlpm.nakitavansno,Z$2,_xlpm.ay,$B6,IF((_xlpm.ay-_xlpm.nakitavansno&gt;=1)*(_xlpm.ay-_xlpm.nakitavansno&lt;=12),_xlfn.XLOOKUP(_xlpm.nakitavansno,'183'!$A$2:$A$25,'183'!$Q$2:$Q$25,0),0))</f>
        <v>0</v>
      </c>
      <c r="AA6" s="6">
        <f t="shared" si="0"/>
        <v>22820.32420432429</v>
      </c>
    </row>
    <row r="7" spans="1:27" x14ac:dyDescent="0.25">
      <c r="A7" s="31"/>
      <c r="B7" s="3">
        <v>5</v>
      </c>
      <c r="C7" s="6">
        <f>_xlfn.LET(_xlpm.nakitavansno,C$2,_xlpm.ay,$B7,IF((_xlpm.ay-_xlpm.nakitavansno&gt;=1)*(_xlpm.ay-_xlpm.nakitavansno&lt;=12),_xlfn.XLOOKUP(_xlpm.nakitavansno,'183'!$A$2:$A$25,'183'!$Q$2:$Q$25,0),0))</f>
        <v>11410.162102162145</v>
      </c>
      <c r="D7" s="6">
        <f>_xlfn.LET(_xlpm.nakitavansno,D$2,_xlpm.ay,$B7,IF((_xlpm.ay-_xlpm.nakitavansno&gt;=1)*(_xlpm.ay-_xlpm.nakitavansno&lt;=12),_xlfn.XLOOKUP(_xlpm.nakitavansno,'183'!$A$2:$A$25,'183'!$Q$2:$Q$25,0),0))</f>
        <v>0</v>
      </c>
      <c r="E7" s="6">
        <f>_xlfn.LET(_xlpm.nakitavansno,E$2,_xlpm.ay,$B7,IF((_xlpm.ay-_xlpm.nakitavansno&gt;=1)*(_xlpm.ay-_xlpm.nakitavansno&lt;=12),_xlfn.XLOOKUP(_xlpm.nakitavansno,'183'!$A$2:$A$25,'183'!$Q$2:$Q$25,0),0))</f>
        <v>11410.162102162145</v>
      </c>
      <c r="F7" s="6">
        <f>_xlfn.LET(_xlpm.nakitavansno,F$2,_xlpm.ay,$B7,IF((_xlpm.ay-_xlpm.nakitavansno&gt;=1)*(_xlpm.ay-_xlpm.nakitavansno&lt;=12),_xlfn.XLOOKUP(_xlpm.nakitavansno,'183'!$A$2:$A$25,'183'!$Q$2:$Q$25,0),0))</f>
        <v>0</v>
      </c>
      <c r="G7" s="6">
        <f>_xlfn.LET(_xlpm.nakitavansno,G$2,_xlpm.ay,$B7,IF((_xlpm.ay-_xlpm.nakitavansno&gt;=1)*(_xlpm.ay-_xlpm.nakitavansno&lt;=12),_xlfn.XLOOKUP(_xlpm.nakitavansno,'183'!$A$2:$A$25,'183'!$Q$2:$Q$25,0),0))</f>
        <v>0</v>
      </c>
      <c r="H7" s="6">
        <f>_xlfn.LET(_xlpm.nakitavansno,H$2,_xlpm.ay,$B7,IF((_xlpm.ay-_xlpm.nakitavansno&gt;=1)*(_xlpm.ay-_xlpm.nakitavansno&lt;=12),_xlfn.XLOOKUP(_xlpm.nakitavansno,'183'!$A$2:$A$25,'183'!$Q$2:$Q$25,0),0))</f>
        <v>0</v>
      </c>
      <c r="I7" s="6">
        <f>_xlfn.LET(_xlpm.nakitavansno,I$2,_xlpm.ay,$B7,IF((_xlpm.ay-_xlpm.nakitavansno&gt;=1)*(_xlpm.ay-_xlpm.nakitavansno&lt;=12),_xlfn.XLOOKUP(_xlpm.nakitavansno,'183'!$A$2:$A$25,'183'!$Q$2:$Q$25,0),0))</f>
        <v>0</v>
      </c>
      <c r="J7" s="6">
        <f>_xlfn.LET(_xlpm.nakitavansno,J$2,_xlpm.ay,$B7,IF((_xlpm.ay-_xlpm.nakitavansno&gt;=1)*(_xlpm.ay-_xlpm.nakitavansno&lt;=12),_xlfn.XLOOKUP(_xlpm.nakitavansno,'183'!$A$2:$A$25,'183'!$Q$2:$Q$25,0),0))</f>
        <v>0</v>
      </c>
      <c r="K7" s="6">
        <f>_xlfn.LET(_xlpm.nakitavansno,K$2,_xlpm.ay,$B7,IF((_xlpm.ay-_xlpm.nakitavansno&gt;=1)*(_xlpm.ay-_xlpm.nakitavansno&lt;=12),_xlfn.XLOOKUP(_xlpm.nakitavansno,'183'!$A$2:$A$25,'183'!$Q$2:$Q$25,0),0))</f>
        <v>0</v>
      </c>
      <c r="L7" s="6">
        <f>_xlfn.LET(_xlpm.nakitavansno,L$2,_xlpm.ay,$B7,IF((_xlpm.ay-_xlpm.nakitavansno&gt;=1)*(_xlpm.ay-_xlpm.nakitavansno&lt;=12),_xlfn.XLOOKUP(_xlpm.nakitavansno,'183'!$A$2:$A$25,'183'!$Q$2:$Q$25,0),0))</f>
        <v>0</v>
      </c>
      <c r="M7" s="6">
        <f>_xlfn.LET(_xlpm.nakitavansno,M$2,_xlpm.ay,$B7,IF((_xlpm.ay-_xlpm.nakitavansno&gt;=1)*(_xlpm.ay-_xlpm.nakitavansno&lt;=12),_xlfn.XLOOKUP(_xlpm.nakitavansno,'183'!$A$2:$A$25,'183'!$Q$2:$Q$25,0),0))</f>
        <v>0</v>
      </c>
      <c r="N7" s="6">
        <f>_xlfn.LET(_xlpm.nakitavansno,N$2,_xlpm.ay,$B7,IF((_xlpm.ay-_xlpm.nakitavansno&gt;=1)*(_xlpm.ay-_xlpm.nakitavansno&lt;=12),_xlfn.XLOOKUP(_xlpm.nakitavansno,'183'!$A$2:$A$25,'183'!$Q$2:$Q$25,0),0))</f>
        <v>0</v>
      </c>
      <c r="O7" s="6">
        <f>_xlfn.LET(_xlpm.nakitavansno,O$2,_xlpm.ay,$B7,IF((_xlpm.ay-_xlpm.nakitavansno&gt;=1)*(_xlpm.ay-_xlpm.nakitavansno&lt;=12),_xlfn.XLOOKUP(_xlpm.nakitavansno,'183'!$A$2:$A$25,'183'!$Q$2:$Q$25,0),0))</f>
        <v>0</v>
      </c>
      <c r="P7" s="6">
        <f>_xlfn.LET(_xlpm.nakitavansno,P$2,_xlpm.ay,$B7,IF((_xlpm.ay-_xlpm.nakitavansno&gt;=1)*(_xlpm.ay-_xlpm.nakitavansno&lt;=12),_xlfn.XLOOKUP(_xlpm.nakitavansno,'183'!$A$2:$A$25,'183'!$Q$2:$Q$25,0),0))</f>
        <v>0</v>
      </c>
      <c r="Q7" s="6">
        <f>_xlfn.LET(_xlpm.nakitavansno,Q$2,_xlpm.ay,$B7,IF((_xlpm.ay-_xlpm.nakitavansno&gt;=1)*(_xlpm.ay-_xlpm.nakitavansno&lt;=12),_xlfn.XLOOKUP(_xlpm.nakitavansno,'183'!$A$2:$A$25,'183'!$Q$2:$Q$25,0),0))</f>
        <v>0</v>
      </c>
      <c r="R7" s="6">
        <f>_xlfn.LET(_xlpm.nakitavansno,R$2,_xlpm.ay,$B7,IF((_xlpm.ay-_xlpm.nakitavansno&gt;=1)*(_xlpm.ay-_xlpm.nakitavansno&lt;=12),_xlfn.XLOOKUP(_xlpm.nakitavansno,'183'!$A$2:$A$25,'183'!$Q$2:$Q$25,0),0))</f>
        <v>0</v>
      </c>
      <c r="S7" s="6">
        <f>_xlfn.LET(_xlpm.nakitavansno,S$2,_xlpm.ay,$B7,IF((_xlpm.ay-_xlpm.nakitavansno&gt;=1)*(_xlpm.ay-_xlpm.nakitavansno&lt;=12),_xlfn.XLOOKUP(_xlpm.nakitavansno,'183'!$A$2:$A$25,'183'!$Q$2:$Q$25,0),0))</f>
        <v>0</v>
      </c>
      <c r="T7" s="6">
        <f>_xlfn.LET(_xlpm.nakitavansno,T$2,_xlpm.ay,$B7,IF((_xlpm.ay-_xlpm.nakitavansno&gt;=1)*(_xlpm.ay-_xlpm.nakitavansno&lt;=12),_xlfn.XLOOKUP(_xlpm.nakitavansno,'183'!$A$2:$A$25,'183'!$Q$2:$Q$25,0),0))</f>
        <v>0</v>
      </c>
      <c r="U7" s="6">
        <f>_xlfn.LET(_xlpm.nakitavansno,U$2,_xlpm.ay,$B7,IF((_xlpm.ay-_xlpm.nakitavansno&gt;=1)*(_xlpm.ay-_xlpm.nakitavansno&lt;=12),_xlfn.XLOOKUP(_xlpm.nakitavansno,'183'!$A$2:$A$25,'183'!$Q$2:$Q$25,0),0))</f>
        <v>0</v>
      </c>
      <c r="V7" s="6">
        <f>_xlfn.LET(_xlpm.nakitavansno,V$2,_xlpm.ay,$B7,IF((_xlpm.ay-_xlpm.nakitavansno&gt;=1)*(_xlpm.ay-_xlpm.nakitavansno&lt;=12),_xlfn.XLOOKUP(_xlpm.nakitavansno,'183'!$A$2:$A$25,'183'!$Q$2:$Q$25,0),0))</f>
        <v>0</v>
      </c>
      <c r="W7" s="6">
        <f>_xlfn.LET(_xlpm.nakitavansno,W$2,_xlpm.ay,$B7,IF((_xlpm.ay-_xlpm.nakitavansno&gt;=1)*(_xlpm.ay-_xlpm.nakitavansno&lt;=12),_xlfn.XLOOKUP(_xlpm.nakitavansno,'183'!$A$2:$A$25,'183'!$Q$2:$Q$25,0),0))</f>
        <v>0</v>
      </c>
      <c r="X7" s="6">
        <f>_xlfn.LET(_xlpm.nakitavansno,X$2,_xlpm.ay,$B7,IF((_xlpm.ay-_xlpm.nakitavansno&gt;=1)*(_xlpm.ay-_xlpm.nakitavansno&lt;=12),_xlfn.XLOOKUP(_xlpm.nakitavansno,'183'!$A$2:$A$25,'183'!$Q$2:$Q$25,0),0))</f>
        <v>0</v>
      </c>
      <c r="Y7" s="6">
        <f>_xlfn.LET(_xlpm.nakitavansno,Y$2,_xlpm.ay,$B7,IF((_xlpm.ay-_xlpm.nakitavansno&gt;=1)*(_xlpm.ay-_xlpm.nakitavansno&lt;=12),_xlfn.XLOOKUP(_xlpm.nakitavansno,'183'!$A$2:$A$25,'183'!$Q$2:$Q$25,0),0))</f>
        <v>0</v>
      </c>
      <c r="Z7" s="6">
        <f>_xlfn.LET(_xlpm.nakitavansno,Z$2,_xlpm.ay,$B7,IF((_xlpm.ay-_xlpm.nakitavansno&gt;=1)*(_xlpm.ay-_xlpm.nakitavansno&lt;=12),_xlfn.XLOOKUP(_xlpm.nakitavansno,'183'!$A$2:$A$25,'183'!$Q$2:$Q$25,0),0))</f>
        <v>0</v>
      </c>
      <c r="AA7" s="6">
        <f t="shared" si="0"/>
        <v>22820.32420432429</v>
      </c>
    </row>
    <row r="8" spans="1:27" x14ac:dyDescent="0.25">
      <c r="A8" s="31"/>
      <c r="B8" s="3">
        <v>6</v>
      </c>
      <c r="C8" s="6">
        <f>_xlfn.LET(_xlpm.nakitavansno,C$2,_xlpm.ay,$B8,IF((_xlpm.ay-_xlpm.nakitavansno&gt;=1)*(_xlpm.ay-_xlpm.nakitavansno&lt;=12),_xlfn.XLOOKUP(_xlpm.nakitavansno,'183'!$A$2:$A$25,'183'!$Q$2:$Q$25,0),0))</f>
        <v>11410.162102162145</v>
      </c>
      <c r="D8" s="6">
        <f>_xlfn.LET(_xlpm.nakitavansno,D$2,_xlpm.ay,$B8,IF((_xlpm.ay-_xlpm.nakitavansno&gt;=1)*(_xlpm.ay-_xlpm.nakitavansno&lt;=12),_xlfn.XLOOKUP(_xlpm.nakitavansno,'183'!$A$2:$A$25,'183'!$Q$2:$Q$25,0),0))</f>
        <v>0</v>
      </c>
      <c r="E8" s="6">
        <f>_xlfn.LET(_xlpm.nakitavansno,E$2,_xlpm.ay,$B8,IF((_xlpm.ay-_xlpm.nakitavansno&gt;=1)*(_xlpm.ay-_xlpm.nakitavansno&lt;=12),_xlfn.XLOOKUP(_xlpm.nakitavansno,'183'!$A$2:$A$25,'183'!$Q$2:$Q$25,0),0))</f>
        <v>11410.162102162145</v>
      </c>
      <c r="F8" s="6">
        <f>_xlfn.LET(_xlpm.nakitavansno,F$2,_xlpm.ay,$B8,IF((_xlpm.ay-_xlpm.nakitavansno&gt;=1)*(_xlpm.ay-_xlpm.nakitavansno&lt;=12),_xlfn.XLOOKUP(_xlpm.nakitavansno,'183'!$A$2:$A$25,'183'!$Q$2:$Q$25,0),0))</f>
        <v>0</v>
      </c>
      <c r="G8" s="6">
        <f>_xlfn.LET(_xlpm.nakitavansno,G$2,_xlpm.ay,$B8,IF((_xlpm.ay-_xlpm.nakitavansno&gt;=1)*(_xlpm.ay-_xlpm.nakitavansno&lt;=12),_xlfn.XLOOKUP(_xlpm.nakitavansno,'183'!$A$2:$A$25,'183'!$Q$2:$Q$25,0),0))</f>
        <v>11410.162102162145</v>
      </c>
      <c r="H8" s="6">
        <f>_xlfn.LET(_xlpm.nakitavansno,H$2,_xlpm.ay,$B8,IF((_xlpm.ay-_xlpm.nakitavansno&gt;=1)*(_xlpm.ay-_xlpm.nakitavansno&lt;=12),_xlfn.XLOOKUP(_xlpm.nakitavansno,'183'!$A$2:$A$25,'183'!$Q$2:$Q$25,0),0))</f>
        <v>0</v>
      </c>
      <c r="I8" s="6">
        <f>_xlfn.LET(_xlpm.nakitavansno,I$2,_xlpm.ay,$B8,IF((_xlpm.ay-_xlpm.nakitavansno&gt;=1)*(_xlpm.ay-_xlpm.nakitavansno&lt;=12),_xlfn.XLOOKUP(_xlpm.nakitavansno,'183'!$A$2:$A$25,'183'!$Q$2:$Q$25,0),0))</f>
        <v>0</v>
      </c>
      <c r="J8" s="6">
        <f>_xlfn.LET(_xlpm.nakitavansno,J$2,_xlpm.ay,$B8,IF((_xlpm.ay-_xlpm.nakitavansno&gt;=1)*(_xlpm.ay-_xlpm.nakitavansno&lt;=12),_xlfn.XLOOKUP(_xlpm.nakitavansno,'183'!$A$2:$A$25,'183'!$Q$2:$Q$25,0),0))</f>
        <v>0</v>
      </c>
      <c r="K8" s="6">
        <f>_xlfn.LET(_xlpm.nakitavansno,K$2,_xlpm.ay,$B8,IF((_xlpm.ay-_xlpm.nakitavansno&gt;=1)*(_xlpm.ay-_xlpm.nakitavansno&lt;=12),_xlfn.XLOOKUP(_xlpm.nakitavansno,'183'!$A$2:$A$25,'183'!$Q$2:$Q$25,0),0))</f>
        <v>0</v>
      </c>
      <c r="L8" s="6">
        <f>_xlfn.LET(_xlpm.nakitavansno,L$2,_xlpm.ay,$B8,IF((_xlpm.ay-_xlpm.nakitavansno&gt;=1)*(_xlpm.ay-_xlpm.nakitavansno&lt;=12),_xlfn.XLOOKUP(_xlpm.nakitavansno,'183'!$A$2:$A$25,'183'!$Q$2:$Q$25,0),0))</f>
        <v>0</v>
      </c>
      <c r="M8" s="6">
        <f>_xlfn.LET(_xlpm.nakitavansno,M$2,_xlpm.ay,$B8,IF((_xlpm.ay-_xlpm.nakitavansno&gt;=1)*(_xlpm.ay-_xlpm.nakitavansno&lt;=12),_xlfn.XLOOKUP(_xlpm.nakitavansno,'183'!$A$2:$A$25,'183'!$Q$2:$Q$25,0),0))</f>
        <v>0</v>
      </c>
      <c r="N8" s="6">
        <f>_xlfn.LET(_xlpm.nakitavansno,N$2,_xlpm.ay,$B8,IF((_xlpm.ay-_xlpm.nakitavansno&gt;=1)*(_xlpm.ay-_xlpm.nakitavansno&lt;=12),_xlfn.XLOOKUP(_xlpm.nakitavansno,'183'!$A$2:$A$25,'183'!$Q$2:$Q$25,0),0))</f>
        <v>0</v>
      </c>
      <c r="O8" s="6">
        <f>_xlfn.LET(_xlpm.nakitavansno,O$2,_xlpm.ay,$B8,IF((_xlpm.ay-_xlpm.nakitavansno&gt;=1)*(_xlpm.ay-_xlpm.nakitavansno&lt;=12),_xlfn.XLOOKUP(_xlpm.nakitavansno,'183'!$A$2:$A$25,'183'!$Q$2:$Q$25,0),0))</f>
        <v>0</v>
      </c>
      <c r="P8" s="6">
        <f>_xlfn.LET(_xlpm.nakitavansno,P$2,_xlpm.ay,$B8,IF((_xlpm.ay-_xlpm.nakitavansno&gt;=1)*(_xlpm.ay-_xlpm.nakitavansno&lt;=12),_xlfn.XLOOKUP(_xlpm.nakitavansno,'183'!$A$2:$A$25,'183'!$Q$2:$Q$25,0),0))</f>
        <v>0</v>
      </c>
      <c r="Q8" s="6">
        <f>_xlfn.LET(_xlpm.nakitavansno,Q$2,_xlpm.ay,$B8,IF((_xlpm.ay-_xlpm.nakitavansno&gt;=1)*(_xlpm.ay-_xlpm.nakitavansno&lt;=12),_xlfn.XLOOKUP(_xlpm.nakitavansno,'183'!$A$2:$A$25,'183'!$Q$2:$Q$25,0),0))</f>
        <v>0</v>
      </c>
      <c r="R8" s="6">
        <f>_xlfn.LET(_xlpm.nakitavansno,R$2,_xlpm.ay,$B8,IF((_xlpm.ay-_xlpm.nakitavansno&gt;=1)*(_xlpm.ay-_xlpm.nakitavansno&lt;=12),_xlfn.XLOOKUP(_xlpm.nakitavansno,'183'!$A$2:$A$25,'183'!$Q$2:$Q$25,0),0))</f>
        <v>0</v>
      </c>
      <c r="S8" s="6">
        <f>_xlfn.LET(_xlpm.nakitavansno,S$2,_xlpm.ay,$B8,IF((_xlpm.ay-_xlpm.nakitavansno&gt;=1)*(_xlpm.ay-_xlpm.nakitavansno&lt;=12),_xlfn.XLOOKUP(_xlpm.nakitavansno,'183'!$A$2:$A$25,'183'!$Q$2:$Q$25,0),0))</f>
        <v>0</v>
      </c>
      <c r="T8" s="6">
        <f>_xlfn.LET(_xlpm.nakitavansno,T$2,_xlpm.ay,$B8,IF((_xlpm.ay-_xlpm.nakitavansno&gt;=1)*(_xlpm.ay-_xlpm.nakitavansno&lt;=12),_xlfn.XLOOKUP(_xlpm.nakitavansno,'183'!$A$2:$A$25,'183'!$Q$2:$Q$25,0),0))</f>
        <v>0</v>
      </c>
      <c r="U8" s="6">
        <f>_xlfn.LET(_xlpm.nakitavansno,U$2,_xlpm.ay,$B8,IF((_xlpm.ay-_xlpm.nakitavansno&gt;=1)*(_xlpm.ay-_xlpm.nakitavansno&lt;=12),_xlfn.XLOOKUP(_xlpm.nakitavansno,'183'!$A$2:$A$25,'183'!$Q$2:$Q$25,0),0))</f>
        <v>0</v>
      </c>
      <c r="V8" s="6">
        <f>_xlfn.LET(_xlpm.nakitavansno,V$2,_xlpm.ay,$B8,IF((_xlpm.ay-_xlpm.nakitavansno&gt;=1)*(_xlpm.ay-_xlpm.nakitavansno&lt;=12),_xlfn.XLOOKUP(_xlpm.nakitavansno,'183'!$A$2:$A$25,'183'!$Q$2:$Q$25,0),0))</f>
        <v>0</v>
      </c>
      <c r="W8" s="6">
        <f>_xlfn.LET(_xlpm.nakitavansno,W$2,_xlpm.ay,$B8,IF((_xlpm.ay-_xlpm.nakitavansno&gt;=1)*(_xlpm.ay-_xlpm.nakitavansno&lt;=12),_xlfn.XLOOKUP(_xlpm.nakitavansno,'183'!$A$2:$A$25,'183'!$Q$2:$Q$25,0),0))</f>
        <v>0</v>
      </c>
      <c r="X8" s="6">
        <f>_xlfn.LET(_xlpm.nakitavansno,X$2,_xlpm.ay,$B8,IF((_xlpm.ay-_xlpm.nakitavansno&gt;=1)*(_xlpm.ay-_xlpm.nakitavansno&lt;=12),_xlfn.XLOOKUP(_xlpm.nakitavansno,'183'!$A$2:$A$25,'183'!$Q$2:$Q$25,0),0))</f>
        <v>0</v>
      </c>
      <c r="Y8" s="6">
        <f>_xlfn.LET(_xlpm.nakitavansno,Y$2,_xlpm.ay,$B8,IF((_xlpm.ay-_xlpm.nakitavansno&gt;=1)*(_xlpm.ay-_xlpm.nakitavansno&lt;=12),_xlfn.XLOOKUP(_xlpm.nakitavansno,'183'!$A$2:$A$25,'183'!$Q$2:$Q$25,0),0))</f>
        <v>0</v>
      </c>
      <c r="Z8" s="6">
        <f>_xlfn.LET(_xlpm.nakitavansno,Z$2,_xlpm.ay,$B8,IF((_xlpm.ay-_xlpm.nakitavansno&gt;=1)*(_xlpm.ay-_xlpm.nakitavansno&lt;=12),_xlfn.XLOOKUP(_xlpm.nakitavansno,'183'!$A$2:$A$25,'183'!$Q$2:$Q$25,0),0))</f>
        <v>0</v>
      </c>
      <c r="AA8" s="6">
        <f t="shared" si="0"/>
        <v>34230.486306486433</v>
      </c>
    </row>
    <row r="9" spans="1:27" x14ac:dyDescent="0.25">
      <c r="A9" s="31"/>
      <c r="B9" s="3">
        <v>7</v>
      </c>
      <c r="C9" s="6">
        <f>_xlfn.LET(_xlpm.nakitavansno,C$2,_xlpm.ay,$B9,IF((_xlpm.ay-_xlpm.nakitavansno&gt;=1)*(_xlpm.ay-_xlpm.nakitavansno&lt;=12),_xlfn.XLOOKUP(_xlpm.nakitavansno,'183'!$A$2:$A$25,'183'!$Q$2:$Q$25,0),0))</f>
        <v>11410.162102162145</v>
      </c>
      <c r="D9" s="6">
        <f>_xlfn.LET(_xlpm.nakitavansno,D$2,_xlpm.ay,$B9,IF((_xlpm.ay-_xlpm.nakitavansno&gt;=1)*(_xlpm.ay-_xlpm.nakitavansno&lt;=12),_xlfn.XLOOKUP(_xlpm.nakitavansno,'183'!$A$2:$A$25,'183'!$Q$2:$Q$25,0),0))</f>
        <v>0</v>
      </c>
      <c r="E9" s="6">
        <f>_xlfn.LET(_xlpm.nakitavansno,E$2,_xlpm.ay,$B9,IF((_xlpm.ay-_xlpm.nakitavansno&gt;=1)*(_xlpm.ay-_xlpm.nakitavansno&lt;=12),_xlfn.XLOOKUP(_xlpm.nakitavansno,'183'!$A$2:$A$25,'183'!$Q$2:$Q$25,0),0))</f>
        <v>11410.162102162145</v>
      </c>
      <c r="F9" s="6">
        <f>_xlfn.LET(_xlpm.nakitavansno,F$2,_xlpm.ay,$B9,IF((_xlpm.ay-_xlpm.nakitavansno&gt;=1)*(_xlpm.ay-_xlpm.nakitavansno&lt;=12),_xlfn.XLOOKUP(_xlpm.nakitavansno,'183'!$A$2:$A$25,'183'!$Q$2:$Q$25,0),0))</f>
        <v>0</v>
      </c>
      <c r="G9" s="6">
        <f>_xlfn.LET(_xlpm.nakitavansno,G$2,_xlpm.ay,$B9,IF((_xlpm.ay-_xlpm.nakitavansno&gt;=1)*(_xlpm.ay-_xlpm.nakitavansno&lt;=12),_xlfn.XLOOKUP(_xlpm.nakitavansno,'183'!$A$2:$A$25,'183'!$Q$2:$Q$25,0),0))</f>
        <v>11410.162102162145</v>
      </c>
      <c r="H9" s="6">
        <f>_xlfn.LET(_xlpm.nakitavansno,H$2,_xlpm.ay,$B9,IF((_xlpm.ay-_xlpm.nakitavansno&gt;=1)*(_xlpm.ay-_xlpm.nakitavansno&lt;=12),_xlfn.XLOOKUP(_xlpm.nakitavansno,'183'!$A$2:$A$25,'183'!$Q$2:$Q$25,0),0))</f>
        <v>0</v>
      </c>
      <c r="I9" s="6">
        <f>_xlfn.LET(_xlpm.nakitavansno,I$2,_xlpm.ay,$B9,IF((_xlpm.ay-_xlpm.nakitavansno&gt;=1)*(_xlpm.ay-_xlpm.nakitavansno&lt;=12),_xlfn.XLOOKUP(_xlpm.nakitavansno,'183'!$A$2:$A$25,'183'!$Q$2:$Q$25,0),0))</f>
        <v>0</v>
      </c>
      <c r="J9" s="6">
        <f>_xlfn.LET(_xlpm.nakitavansno,J$2,_xlpm.ay,$B9,IF((_xlpm.ay-_xlpm.nakitavansno&gt;=1)*(_xlpm.ay-_xlpm.nakitavansno&lt;=12),_xlfn.XLOOKUP(_xlpm.nakitavansno,'183'!$A$2:$A$25,'183'!$Q$2:$Q$25,0),0))</f>
        <v>0</v>
      </c>
      <c r="K9" s="6">
        <f>_xlfn.LET(_xlpm.nakitavansno,K$2,_xlpm.ay,$B9,IF((_xlpm.ay-_xlpm.nakitavansno&gt;=1)*(_xlpm.ay-_xlpm.nakitavansno&lt;=12),_xlfn.XLOOKUP(_xlpm.nakitavansno,'183'!$A$2:$A$25,'183'!$Q$2:$Q$25,0),0))</f>
        <v>0</v>
      </c>
      <c r="L9" s="6">
        <f>_xlfn.LET(_xlpm.nakitavansno,L$2,_xlpm.ay,$B9,IF((_xlpm.ay-_xlpm.nakitavansno&gt;=1)*(_xlpm.ay-_xlpm.nakitavansno&lt;=12),_xlfn.XLOOKUP(_xlpm.nakitavansno,'183'!$A$2:$A$25,'183'!$Q$2:$Q$25,0),0))</f>
        <v>0</v>
      </c>
      <c r="M9" s="6">
        <f>_xlfn.LET(_xlpm.nakitavansno,M$2,_xlpm.ay,$B9,IF((_xlpm.ay-_xlpm.nakitavansno&gt;=1)*(_xlpm.ay-_xlpm.nakitavansno&lt;=12),_xlfn.XLOOKUP(_xlpm.nakitavansno,'183'!$A$2:$A$25,'183'!$Q$2:$Q$25,0),0))</f>
        <v>0</v>
      </c>
      <c r="N9" s="6">
        <f>_xlfn.LET(_xlpm.nakitavansno,N$2,_xlpm.ay,$B9,IF((_xlpm.ay-_xlpm.nakitavansno&gt;=1)*(_xlpm.ay-_xlpm.nakitavansno&lt;=12),_xlfn.XLOOKUP(_xlpm.nakitavansno,'183'!$A$2:$A$25,'183'!$Q$2:$Q$25,0),0))</f>
        <v>0</v>
      </c>
      <c r="O9" s="6">
        <f>_xlfn.LET(_xlpm.nakitavansno,O$2,_xlpm.ay,$B9,IF((_xlpm.ay-_xlpm.nakitavansno&gt;=1)*(_xlpm.ay-_xlpm.nakitavansno&lt;=12),_xlfn.XLOOKUP(_xlpm.nakitavansno,'183'!$A$2:$A$25,'183'!$Q$2:$Q$25,0),0))</f>
        <v>0</v>
      </c>
      <c r="P9" s="6">
        <f>_xlfn.LET(_xlpm.nakitavansno,P$2,_xlpm.ay,$B9,IF((_xlpm.ay-_xlpm.nakitavansno&gt;=1)*(_xlpm.ay-_xlpm.nakitavansno&lt;=12),_xlfn.XLOOKUP(_xlpm.nakitavansno,'183'!$A$2:$A$25,'183'!$Q$2:$Q$25,0),0))</f>
        <v>0</v>
      </c>
      <c r="Q9" s="6">
        <f>_xlfn.LET(_xlpm.nakitavansno,Q$2,_xlpm.ay,$B9,IF((_xlpm.ay-_xlpm.nakitavansno&gt;=1)*(_xlpm.ay-_xlpm.nakitavansno&lt;=12),_xlfn.XLOOKUP(_xlpm.nakitavansno,'183'!$A$2:$A$25,'183'!$Q$2:$Q$25,0),0))</f>
        <v>0</v>
      </c>
      <c r="R9" s="6">
        <f>_xlfn.LET(_xlpm.nakitavansno,R$2,_xlpm.ay,$B9,IF((_xlpm.ay-_xlpm.nakitavansno&gt;=1)*(_xlpm.ay-_xlpm.nakitavansno&lt;=12),_xlfn.XLOOKUP(_xlpm.nakitavansno,'183'!$A$2:$A$25,'183'!$Q$2:$Q$25,0),0))</f>
        <v>0</v>
      </c>
      <c r="S9" s="6">
        <f>_xlfn.LET(_xlpm.nakitavansno,S$2,_xlpm.ay,$B9,IF((_xlpm.ay-_xlpm.nakitavansno&gt;=1)*(_xlpm.ay-_xlpm.nakitavansno&lt;=12),_xlfn.XLOOKUP(_xlpm.nakitavansno,'183'!$A$2:$A$25,'183'!$Q$2:$Q$25,0),0))</f>
        <v>0</v>
      </c>
      <c r="T9" s="6">
        <f>_xlfn.LET(_xlpm.nakitavansno,T$2,_xlpm.ay,$B9,IF((_xlpm.ay-_xlpm.nakitavansno&gt;=1)*(_xlpm.ay-_xlpm.nakitavansno&lt;=12),_xlfn.XLOOKUP(_xlpm.nakitavansno,'183'!$A$2:$A$25,'183'!$Q$2:$Q$25,0),0))</f>
        <v>0</v>
      </c>
      <c r="U9" s="6">
        <f>_xlfn.LET(_xlpm.nakitavansno,U$2,_xlpm.ay,$B9,IF((_xlpm.ay-_xlpm.nakitavansno&gt;=1)*(_xlpm.ay-_xlpm.nakitavansno&lt;=12),_xlfn.XLOOKUP(_xlpm.nakitavansno,'183'!$A$2:$A$25,'183'!$Q$2:$Q$25,0),0))</f>
        <v>0</v>
      </c>
      <c r="V9" s="6">
        <f>_xlfn.LET(_xlpm.nakitavansno,V$2,_xlpm.ay,$B9,IF((_xlpm.ay-_xlpm.nakitavansno&gt;=1)*(_xlpm.ay-_xlpm.nakitavansno&lt;=12),_xlfn.XLOOKUP(_xlpm.nakitavansno,'183'!$A$2:$A$25,'183'!$Q$2:$Q$25,0),0))</f>
        <v>0</v>
      </c>
      <c r="W9" s="6">
        <f>_xlfn.LET(_xlpm.nakitavansno,W$2,_xlpm.ay,$B9,IF((_xlpm.ay-_xlpm.nakitavansno&gt;=1)*(_xlpm.ay-_xlpm.nakitavansno&lt;=12),_xlfn.XLOOKUP(_xlpm.nakitavansno,'183'!$A$2:$A$25,'183'!$Q$2:$Q$25,0),0))</f>
        <v>0</v>
      </c>
      <c r="X9" s="6">
        <f>_xlfn.LET(_xlpm.nakitavansno,X$2,_xlpm.ay,$B9,IF((_xlpm.ay-_xlpm.nakitavansno&gt;=1)*(_xlpm.ay-_xlpm.nakitavansno&lt;=12),_xlfn.XLOOKUP(_xlpm.nakitavansno,'183'!$A$2:$A$25,'183'!$Q$2:$Q$25,0),0))</f>
        <v>0</v>
      </c>
      <c r="Y9" s="6">
        <f>_xlfn.LET(_xlpm.nakitavansno,Y$2,_xlpm.ay,$B9,IF((_xlpm.ay-_xlpm.nakitavansno&gt;=1)*(_xlpm.ay-_xlpm.nakitavansno&lt;=12),_xlfn.XLOOKUP(_xlpm.nakitavansno,'183'!$A$2:$A$25,'183'!$Q$2:$Q$25,0),0))</f>
        <v>0</v>
      </c>
      <c r="Z9" s="6">
        <f>_xlfn.LET(_xlpm.nakitavansno,Z$2,_xlpm.ay,$B9,IF((_xlpm.ay-_xlpm.nakitavansno&gt;=1)*(_xlpm.ay-_xlpm.nakitavansno&lt;=12),_xlfn.XLOOKUP(_xlpm.nakitavansno,'183'!$A$2:$A$25,'183'!$Q$2:$Q$25,0),0))</f>
        <v>0</v>
      </c>
      <c r="AA9" s="6">
        <f t="shared" si="0"/>
        <v>34230.486306486433</v>
      </c>
    </row>
    <row r="10" spans="1:27" x14ac:dyDescent="0.25">
      <c r="A10" s="31"/>
      <c r="B10" s="3">
        <v>8</v>
      </c>
      <c r="C10" s="6">
        <f>_xlfn.LET(_xlpm.nakitavansno,C$2,_xlpm.ay,$B10,IF((_xlpm.ay-_xlpm.nakitavansno&gt;=1)*(_xlpm.ay-_xlpm.nakitavansno&lt;=12),_xlfn.XLOOKUP(_xlpm.nakitavansno,'183'!$A$2:$A$25,'183'!$Q$2:$Q$25,0),0))</f>
        <v>11410.162102162145</v>
      </c>
      <c r="D10" s="6">
        <f>_xlfn.LET(_xlpm.nakitavansno,D$2,_xlpm.ay,$B10,IF((_xlpm.ay-_xlpm.nakitavansno&gt;=1)*(_xlpm.ay-_xlpm.nakitavansno&lt;=12),_xlfn.XLOOKUP(_xlpm.nakitavansno,'183'!$A$2:$A$25,'183'!$Q$2:$Q$25,0),0))</f>
        <v>0</v>
      </c>
      <c r="E10" s="6">
        <f>_xlfn.LET(_xlpm.nakitavansno,E$2,_xlpm.ay,$B10,IF((_xlpm.ay-_xlpm.nakitavansno&gt;=1)*(_xlpm.ay-_xlpm.nakitavansno&lt;=12),_xlfn.XLOOKUP(_xlpm.nakitavansno,'183'!$A$2:$A$25,'183'!$Q$2:$Q$25,0),0))</f>
        <v>11410.162102162145</v>
      </c>
      <c r="F10" s="6">
        <f>_xlfn.LET(_xlpm.nakitavansno,F$2,_xlpm.ay,$B10,IF((_xlpm.ay-_xlpm.nakitavansno&gt;=1)*(_xlpm.ay-_xlpm.nakitavansno&lt;=12),_xlfn.XLOOKUP(_xlpm.nakitavansno,'183'!$A$2:$A$25,'183'!$Q$2:$Q$25,0),0))</f>
        <v>0</v>
      </c>
      <c r="G10" s="6">
        <f>_xlfn.LET(_xlpm.nakitavansno,G$2,_xlpm.ay,$B10,IF((_xlpm.ay-_xlpm.nakitavansno&gt;=1)*(_xlpm.ay-_xlpm.nakitavansno&lt;=12),_xlfn.XLOOKUP(_xlpm.nakitavansno,'183'!$A$2:$A$25,'183'!$Q$2:$Q$25,0),0))</f>
        <v>11410.162102162145</v>
      </c>
      <c r="H10" s="6">
        <f>_xlfn.LET(_xlpm.nakitavansno,H$2,_xlpm.ay,$B10,IF((_xlpm.ay-_xlpm.nakitavansno&gt;=1)*(_xlpm.ay-_xlpm.nakitavansno&lt;=12),_xlfn.XLOOKUP(_xlpm.nakitavansno,'183'!$A$2:$A$25,'183'!$Q$2:$Q$25,0),0))</f>
        <v>0</v>
      </c>
      <c r="I10" s="6">
        <f>_xlfn.LET(_xlpm.nakitavansno,I$2,_xlpm.ay,$B10,IF((_xlpm.ay-_xlpm.nakitavansno&gt;=1)*(_xlpm.ay-_xlpm.nakitavansno&lt;=12),_xlfn.XLOOKUP(_xlpm.nakitavansno,'183'!$A$2:$A$25,'183'!$Q$2:$Q$25,0),0))</f>
        <v>11410.162102162145</v>
      </c>
      <c r="J10" s="6">
        <f>_xlfn.LET(_xlpm.nakitavansno,J$2,_xlpm.ay,$B10,IF((_xlpm.ay-_xlpm.nakitavansno&gt;=1)*(_xlpm.ay-_xlpm.nakitavansno&lt;=12),_xlfn.XLOOKUP(_xlpm.nakitavansno,'183'!$A$2:$A$25,'183'!$Q$2:$Q$25,0),0))</f>
        <v>0</v>
      </c>
      <c r="K10" s="6">
        <f>_xlfn.LET(_xlpm.nakitavansno,K$2,_xlpm.ay,$B10,IF((_xlpm.ay-_xlpm.nakitavansno&gt;=1)*(_xlpm.ay-_xlpm.nakitavansno&lt;=12),_xlfn.XLOOKUP(_xlpm.nakitavansno,'183'!$A$2:$A$25,'183'!$Q$2:$Q$25,0),0))</f>
        <v>0</v>
      </c>
      <c r="L10" s="6">
        <f>_xlfn.LET(_xlpm.nakitavansno,L$2,_xlpm.ay,$B10,IF((_xlpm.ay-_xlpm.nakitavansno&gt;=1)*(_xlpm.ay-_xlpm.nakitavansno&lt;=12),_xlfn.XLOOKUP(_xlpm.nakitavansno,'183'!$A$2:$A$25,'183'!$Q$2:$Q$25,0),0))</f>
        <v>0</v>
      </c>
      <c r="M10" s="6">
        <f>_xlfn.LET(_xlpm.nakitavansno,M$2,_xlpm.ay,$B10,IF((_xlpm.ay-_xlpm.nakitavansno&gt;=1)*(_xlpm.ay-_xlpm.nakitavansno&lt;=12),_xlfn.XLOOKUP(_xlpm.nakitavansno,'183'!$A$2:$A$25,'183'!$Q$2:$Q$25,0),0))</f>
        <v>0</v>
      </c>
      <c r="N10" s="6">
        <f>_xlfn.LET(_xlpm.nakitavansno,N$2,_xlpm.ay,$B10,IF((_xlpm.ay-_xlpm.nakitavansno&gt;=1)*(_xlpm.ay-_xlpm.nakitavansno&lt;=12),_xlfn.XLOOKUP(_xlpm.nakitavansno,'183'!$A$2:$A$25,'183'!$Q$2:$Q$25,0),0))</f>
        <v>0</v>
      </c>
      <c r="O10" s="6">
        <f>_xlfn.LET(_xlpm.nakitavansno,O$2,_xlpm.ay,$B10,IF((_xlpm.ay-_xlpm.nakitavansno&gt;=1)*(_xlpm.ay-_xlpm.nakitavansno&lt;=12),_xlfn.XLOOKUP(_xlpm.nakitavansno,'183'!$A$2:$A$25,'183'!$Q$2:$Q$25,0),0))</f>
        <v>0</v>
      </c>
      <c r="P10" s="6">
        <f>_xlfn.LET(_xlpm.nakitavansno,P$2,_xlpm.ay,$B10,IF((_xlpm.ay-_xlpm.nakitavansno&gt;=1)*(_xlpm.ay-_xlpm.nakitavansno&lt;=12),_xlfn.XLOOKUP(_xlpm.nakitavansno,'183'!$A$2:$A$25,'183'!$Q$2:$Q$25,0),0))</f>
        <v>0</v>
      </c>
      <c r="Q10" s="6">
        <f>_xlfn.LET(_xlpm.nakitavansno,Q$2,_xlpm.ay,$B10,IF((_xlpm.ay-_xlpm.nakitavansno&gt;=1)*(_xlpm.ay-_xlpm.nakitavansno&lt;=12),_xlfn.XLOOKUP(_xlpm.nakitavansno,'183'!$A$2:$A$25,'183'!$Q$2:$Q$25,0),0))</f>
        <v>0</v>
      </c>
      <c r="R10" s="6">
        <f>_xlfn.LET(_xlpm.nakitavansno,R$2,_xlpm.ay,$B10,IF((_xlpm.ay-_xlpm.nakitavansno&gt;=1)*(_xlpm.ay-_xlpm.nakitavansno&lt;=12),_xlfn.XLOOKUP(_xlpm.nakitavansno,'183'!$A$2:$A$25,'183'!$Q$2:$Q$25,0),0))</f>
        <v>0</v>
      </c>
      <c r="S10" s="6">
        <f>_xlfn.LET(_xlpm.nakitavansno,S$2,_xlpm.ay,$B10,IF((_xlpm.ay-_xlpm.nakitavansno&gt;=1)*(_xlpm.ay-_xlpm.nakitavansno&lt;=12),_xlfn.XLOOKUP(_xlpm.nakitavansno,'183'!$A$2:$A$25,'183'!$Q$2:$Q$25,0),0))</f>
        <v>0</v>
      </c>
      <c r="T10" s="6">
        <f>_xlfn.LET(_xlpm.nakitavansno,T$2,_xlpm.ay,$B10,IF((_xlpm.ay-_xlpm.nakitavansno&gt;=1)*(_xlpm.ay-_xlpm.nakitavansno&lt;=12),_xlfn.XLOOKUP(_xlpm.nakitavansno,'183'!$A$2:$A$25,'183'!$Q$2:$Q$25,0),0))</f>
        <v>0</v>
      </c>
      <c r="U10" s="6">
        <f>_xlfn.LET(_xlpm.nakitavansno,U$2,_xlpm.ay,$B10,IF((_xlpm.ay-_xlpm.nakitavansno&gt;=1)*(_xlpm.ay-_xlpm.nakitavansno&lt;=12),_xlfn.XLOOKUP(_xlpm.nakitavansno,'183'!$A$2:$A$25,'183'!$Q$2:$Q$25,0),0))</f>
        <v>0</v>
      </c>
      <c r="V10" s="6">
        <f>_xlfn.LET(_xlpm.nakitavansno,V$2,_xlpm.ay,$B10,IF((_xlpm.ay-_xlpm.nakitavansno&gt;=1)*(_xlpm.ay-_xlpm.nakitavansno&lt;=12),_xlfn.XLOOKUP(_xlpm.nakitavansno,'183'!$A$2:$A$25,'183'!$Q$2:$Q$25,0),0))</f>
        <v>0</v>
      </c>
      <c r="W10" s="6">
        <f>_xlfn.LET(_xlpm.nakitavansno,W$2,_xlpm.ay,$B10,IF((_xlpm.ay-_xlpm.nakitavansno&gt;=1)*(_xlpm.ay-_xlpm.nakitavansno&lt;=12),_xlfn.XLOOKUP(_xlpm.nakitavansno,'183'!$A$2:$A$25,'183'!$Q$2:$Q$25,0),0))</f>
        <v>0</v>
      </c>
      <c r="X10" s="6">
        <f>_xlfn.LET(_xlpm.nakitavansno,X$2,_xlpm.ay,$B10,IF((_xlpm.ay-_xlpm.nakitavansno&gt;=1)*(_xlpm.ay-_xlpm.nakitavansno&lt;=12),_xlfn.XLOOKUP(_xlpm.nakitavansno,'183'!$A$2:$A$25,'183'!$Q$2:$Q$25,0),0))</f>
        <v>0</v>
      </c>
      <c r="Y10" s="6">
        <f>_xlfn.LET(_xlpm.nakitavansno,Y$2,_xlpm.ay,$B10,IF((_xlpm.ay-_xlpm.nakitavansno&gt;=1)*(_xlpm.ay-_xlpm.nakitavansno&lt;=12),_xlfn.XLOOKUP(_xlpm.nakitavansno,'183'!$A$2:$A$25,'183'!$Q$2:$Q$25,0),0))</f>
        <v>0</v>
      </c>
      <c r="Z10" s="6">
        <f>_xlfn.LET(_xlpm.nakitavansno,Z$2,_xlpm.ay,$B10,IF((_xlpm.ay-_xlpm.nakitavansno&gt;=1)*(_xlpm.ay-_xlpm.nakitavansno&lt;=12),_xlfn.XLOOKUP(_xlpm.nakitavansno,'183'!$A$2:$A$25,'183'!$Q$2:$Q$25,0),0))</f>
        <v>0</v>
      </c>
      <c r="AA10" s="6">
        <f t="shared" si="0"/>
        <v>45640.64840864858</v>
      </c>
    </row>
    <row r="11" spans="1:27" x14ac:dyDescent="0.25">
      <c r="A11" s="31"/>
      <c r="B11" s="3">
        <v>9</v>
      </c>
      <c r="C11" s="6">
        <f>_xlfn.LET(_xlpm.nakitavansno,C$2,_xlpm.ay,$B11,IF((_xlpm.ay-_xlpm.nakitavansno&gt;=1)*(_xlpm.ay-_xlpm.nakitavansno&lt;=12),_xlfn.XLOOKUP(_xlpm.nakitavansno,'183'!$A$2:$A$25,'183'!$Q$2:$Q$25,0),0))</f>
        <v>11410.162102162145</v>
      </c>
      <c r="D11" s="6">
        <f>_xlfn.LET(_xlpm.nakitavansno,D$2,_xlpm.ay,$B11,IF((_xlpm.ay-_xlpm.nakitavansno&gt;=1)*(_xlpm.ay-_xlpm.nakitavansno&lt;=12),_xlfn.XLOOKUP(_xlpm.nakitavansno,'183'!$A$2:$A$25,'183'!$Q$2:$Q$25,0),0))</f>
        <v>0</v>
      </c>
      <c r="E11" s="6">
        <f>_xlfn.LET(_xlpm.nakitavansno,E$2,_xlpm.ay,$B11,IF((_xlpm.ay-_xlpm.nakitavansno&gt;=1)*(_xlpm.ay-_xlpm.nakitavansno&lt;=12),_xlfn.XLOOKUP(_xlpm.nakitavansno,'183'!$A$2:$A$25,'183'!$Q$2:$Q$25,0),0))</f>
        <v>11410.162102162145</v>
      </c>
      <c r="F11" s="6">
        <f>_xlfn.LET(_xlpm.nakitavansno,F$2,_xlpm.ay,$B11,IF((_xlpm.ay-_xlpm.nakitavansno&gt;=1)*(_xlpm.ay-_xlpm.nakitavansno&lt;=12),_xlfn.XLOOKUP(_xlpm.nakitavansno,'183'!$A$2:$A$25,'183'!$Q$2:$Q$25,0),0))</f>
        <v>0</v>
      </c>
      <c r="G11" s="6">
        <f>_xlfn.LET(_xlpm.nakitavansno,G$2,_xlpm.ay,$B11,IF((_xlpm.ay-_xlpm.nakitavansno&gt;=1)*(_xlpm.ay-_xlpm.nakitavansno&lt;=12),_xlfn.XLOOKUP(_xlpm.nakitavansno,'183'!$A$2:$A$25,'183'!$Q$2:$Q$25,0),0))</f>
        <v>11410.162102162145</v>
      </c>
      <c r="H11" s="6">
        <f>_xlfn.LET(_xlpm.nakitavansno,H$2,_xlpm.ay,$B11,IF((_xlpm.ay-_xlpm.nakitavansno&gt;=1)*(_xlpm.ay-_xlpm.nakitavansno&lt;=12),_xlfn.XLOOKUP(_xlpm.nakitavansno,'183'!$A$2:$A$25,'183'!$Q$2:$Q$25,0),0))</f>
        <v>0</v>
      </c>
      <c r="I11" s="6">
        <f>_xlfn.LET(_xlpm.nakitavansno,I$2,_xlpm.ay,$B11,IF((_xlpm.ay-_xlpm.nakitavansno&gt;=1)*(_xlpm.ay-_xlpm.nakitavansno&lt;=12),_xlfn.XLOOKUP(_xlpm.nakitavansno,'183'!$A$2:$A$25,'183'!$Q$2:$Q$25,0),0))</f>
        <v>11410.162102162145</v>
      </c>
      <c r="J11" s="6">
        <f>_xlfn.LET(_xlpm.nakitavansno,J$2,_xlpm.ay,$B11,IF((_xlpm.ay-_xlpm.nakitavansno&gt;=1)*(_xlpm.ay-_xlpm.nakitavansno&lt;=12),_xlfn.XLOOKUP(_xlpm.nakitavansno,'183'!$A$2:$A$25,'183'!$Q$2:$Q$25,0),0))</f>
        <v>11410.162102162145</v>
      </c>
      <c r="K11" s="6">
        <f>_xlfn.LET(_xlpm.nakitavansno,K$2,_xlpm.ay,$B11,IF((_xlpm.ay-_xlpm.nakitavansno&gt;=1)*(_xlpm.ay-_xlpm.nakitavansno&lt;=12),_xlfn.XLOOKUP(_xlpm.nakitavansno,'183'!$A$2:$A$25,'183'!$Q$2:$Q$25,0),0))</f>
        <v>0</v>
      </c>
      <c r="L11" s="6">
        <f>_xlfn.LET(_xlpm.nakitavansno,L$2,_xlpm.ay,$B11,IF((_xlpm.ay-_xlpm.nakitavansno&gt;=1)*(_xlpm.ay-_xlpm.nakitavansno&lt;=12),_xlfn.XLOOKUP(_xlpm.nakitavansno,'183'!$A$2:$A$25,'183'!$Q$2:$Q$25,0),0))</f>
        <v>0</v>
      </c>
      <c r="M11" s="6">
        <f>_xlfn.LET(_xlpm.nakitavansno,M$2,_xlpm.ay,$B11,IF((_xlpm.ay-_xlpm.nakitavansno&gt;=1)*(_xlpm.ay-_xlpm.nakitavansno&lt;=12),_xlfn.XLOOKUP(_xlpm.nakitavansno,'183'!$A$2:$A$25,'183'!$Q$2:$Q$25,0),0))</f>
        <v>0</v>
      </c>
      <c r="N11" s="6">
        <f>_xlfn.LET(_xlpm.nakitavansno,N$2,_xlpm.ay,$B11,IF((_xlpm.ay-_xlpm.nakitavansno&gt;=1)*(_xlpm.ay-_xlpm.nakitavansno&lt;=12),_xlfn.XLOOKUP(_xlpm.nakitavansno,'183'!$A$2:$A$25,'183'!$Q$2:$Q$25,0),0))</f>
        <v>0</v>
      </c>
      <c r="O11" s="6">
        <f>_xlfn.LET(_xlpm.nakitavansno,O$2,_xlpm.ay,$B11,IF((_xlpm.ay-_xlpm.nakitavansno&gt;=1)*(_xlpm.ay-_xlpm.nakitavansno&lt;=12),_xlfn.XLOOKUP(_xlpm.nakitavansno,'183'!$A$2:$A$25,'183'!$Q$2:$Q$25,0),0))</f>
        <v>0</v>
      </c>
      <c r="P11" s="6">
        <f>_xlfn.LET(_xlpm.nakitavansno,P$2,_xlpm.ay,$B11,IF((_xlpm.ay-_xlpm.nakitavansno&gt;=1)*(_xlpm.ay-_xlpm.nakitavansno&lt;=12),_xlfn.XLOOKUP(_xlpm.nakitavansno,'183'!$A$2:$A$25,'183'!$Q$2:$Q$25,0),0))</f>
        <v>0</v>
      </c>
      <c r="Q11" s="6">
        <f>_xlfn.LET(_xlpm.nakitavansno,Q$2,_xlpm.ay,$B11,IF((_xlpm.ay-_xlpm.nakitavansno&gt;=1)*(_xlpm.ay-_xlpm.nakitavansno&lt;=12),_xlfn.XLOOKUP(_xlpm.nakitavansno,'183'!$A$2:$A$25,'183'!$Q$2:$Q$25,0),0))</f>
        <v>0</v>
      </c>
      <c r="R11" s="6">
        <f>_xlfn.LET(_xlpm.nakitavansno,R$2,_xlpm.ay,$B11,IF((_xlpm.ay-_xlpm.nakitavansno&gt;=1)*(_xlpm.ay-_xlpm.nakitavansno&lt;=12),_xlfn.XLOOKUP(_xlpm.nakitavansno,'183'!$A$2:$A$25,'183'!$Q$2:$Q$25,0),0))</f>
        <v>0</v>
      </c>
      <c r="S11" s="6">
        <f>_xlfn.LET(_xlpm.nakitavansno,S$2,_xlpm.ay,$B11,IF((_xlpm.ay-_xlpm.nakitavansno&gt;=1)*(_xlpm.ay-_xlpm.nakitavansno&lt;=12),_xlfn.XLOOKUP(_xlpm.nakitavansno,'183'!$A$2:$A$25,'183'!$Q$2:$Q$25,0),0))</f>
        <v>0</v>
      </c>
      <c r="T11" s="6">
        <f>_xlfn.LET(_xlpm.nakitavansno,T$2,_xlpm.ay,$B11,IF((_xlpm.ay-_xlpm.nakitavansno&gt;=1)*(_xlpm.ay-_xlpm.nakitavansno&lt;=12),_xlfn.XLOOKUP(_xlpm.nakitavansno,'183'!$A$2:$A$25,'183'!$Q$2:$Q$25,0),0))</f>
        <v>0</v>
      </c>
      <c r="U11" s="6">
        <f>_xlfn.LET(_xlpm.nakitavansno,U$2,_xlpm.ay,$B11,IF((_xlpm.ay-_xlpm.nakitavansno&gt;=1)*(_xlpm.ay-_xlpm.nakitavansno&lt;=12),_xlfn.XLOOKUP(_xlpm.nakitavansno,'183'!$A$2:$A$25,'183'!$Q$2:$Q$25,0),0))</f>
        <v>0</v>
      </c>
      <c r="V11" s="6">
        <f>_xlfn.LET(_xlpm.nakitavansno,V$2,_xlpm.ay,$B11,IF((_xlpm.ay-_xlpm.nakitavansno&gt;=1)*(_xlpm.ay-_xlpm.nakitavansno&lt;=12),_xlfn.XLOOKUP(_xlpm.nakitavansno,'183'!$A$2:$A$25,'183'!$Q$2:$Q$25,0),0))</f>
        <v>0</v>
      </c>
      <c r="W11" s="6">
        <f>_xlfn.LET(_xlpm.nakitavansno,W$2,_xlpm.ay,$B11,IF((_xlpm.ay-_xlpm.nakitavansno&gt;=1)*(_xlpm.ay-_xlpm.nakitavansno&lt;=12),_xlfn.XLOOKUP(_xlpm.nakitavansno,'183'!$A$2:$A$25,'183'!$Q$2:$Q$25,0),0))</f>
        <v>0</v>
      </c>
      <c r="X11" s="6">
        <f>_xlfn.LET(_xlpm.nakitavansno,X$2,_xlpm.ay,$B11,IF((_xlpm.ay-_xlpm.nakitavansno&gt;=1)*(_xlpm.ay-_xlpm.nakitavansno&lt;=12),_xlfn.XLOOKUP(_xlpm.nakitavansno,'183'!$A$2:$A$25,'183'!$Q$2:$Q$25,0),0))</f>
        <v>0</v>
      </c>
      <c r="Y11" s="6">
        <f>_xlfn.LET(_xlpm.nakitavansno,Y$2,_xlpm.ay,$B11,IF((_xlpm.ay-_xlpm.nakitavansno&gt;=1)*(_xlpm.ay-_xlpm.nakitavansno&lt;=12),_xlfn.XLOOKUP(_xlpm.nakitavansno,'183'!$A$2:$A$25,'183'!$Q$2:$Q$25,0),0))</f>
        <v>0</v>
      </c>
      <c r="Z11" s="6">
        <f>_xlfn.LET(_xlpm.nakitavansno,Z$2,_xlpm.ay,$B11,IF((_xlpm.ay-_xlpm.nakitavansno&gt;=1)*(_xlpm.ay-_xlpm.nakitavansno&lt;=12),_xlfn.XLOOKUP(_xlpm.nakitavansno,'183'!$A$2:$A$25,'183'!$Q$2:$Q$25,0),0))</f>
        <v>0</v>
      </c>
      <c r="AA11" s="6">
        <f t="shared" si="0"/>
        <v>57050.810510810727</v>
      </c>
    </row>
    <row r="12" spans="1:27" x14ac:dyDescent="0.25">
      <c r="A12" s="31"/>
      <c r="B12" s="3">
        <v>10</v>
      </c>
      <c r="C12" s="6">
        <f>_xlfn.LET(_xlpm.nakitavansno,C$2,_xlpm.ay,$B12,IF((_xlpm.ay-_xlpm.nakitavansno&gt;=1)*(_xlpm.ay-_xlpm.nakitavansno&lt;=12),_xlfn.XLOOKUP(_xlpm.nakitavansno,'183'!$A$2:$A$25,'183'!$Q$2:$Q$25,0),0))</f>
        <v>11410.162102162145</v>
      </c>
      <c r="D12" s="6">
        <f>_xlfn.LET(_xlpm.nakitavansno,D$2,_xlpm.ay,$B12,IF((_xlpm.ay-_xlpm.nakitavansno&gt;=1)*(_xlpm.ay-_xlpm.nakitavansno&lt;=12),_xlfn.XLOOKUP(_xlpm.nakitavansno,'183'!$A$2:$A$25,'183'!$Q$2:$Q$25,0),0))</f>
        <v>0</v>
      </c>
      <c r="E12" s="6">
        <f>_xlfn.LET(_xlpm.nakitavansno,E$2,_xlpm.ay,$B12,IF((_xlpm.ay-_xlpm.nakitavansno&gt;=1)*(_xlpm.ay-_xlpm.nakitavansno&lt;=12),_xlfn.XLOOKUP(_xlpm.nakitavansno,'183'!$A$2:$A$25,'183'!$Q$2:$Q$25,0),0))</f>
        <v>11410.162102162145</v>
      </c>
      <c r="F12" s="6">
        <f>_xlfn.LET(_xlpm.nakitavansno,F$2,_xlpm.ay,$B12,IF((_xlpm.ay-_xlpm.nakitavansno&gt;=1)*(_xlpm.ay-_xlpm.nakitavansno&lt;=12),_xlfn.XLOOKUP(_xlpm.nakitavansno,'183'!$A$2:$A$25,'183'!$Q$2:$Q$25,0),0))</f>
        <v>0</v>
      </c>
      <c r="G12" s="6">
        <f>_xlfn.LET(_xlpm.nakitavansno,G$2,_xlpm.ay,$B12,IF((_xlpm.ay-_xlpm.nakitavansno&gt;=1)*(_xlpm.ay-_xlpm.nakitavansno&lt;=12),_xlfn.XLOOKUP(_xlpm.nakitavansno,'183'!$A$2:$A$25,'183'!$Q$2:$Q$25,0),0))</f>
        <v>11410.162102162145</v>
      </c>
      <c r="H12" s="6">
        <f>_xlfn.LET(_xlpm.nakitavansno,H$2,_xlpm.ay,$B12,IF((_xlpm.ay-_xlpm.nakitavansno&gt;=1)*(_xlpm.ay-_xlpm.nakitavansno&lt;=12),_xlfn.XLOOKUP(_xlpm.nakitavansno,'183'!$A$2:$A$25,'183'!$Q$2:$Q$25,0),0))</f>
        <v>0</v>
      </c>
      <c r="I12" s="6">
        <f>_xlfn.LET(_xlpm.nakitavansno,I$2,_xlpm.ay,$B12,IF((_xlpm.ay-_xlpm.nakitavansno&gt;=1)*(_xlpm.ay-_xlpm.nakitavansno&lt;=12),_xlfn.XLOOKUP(_xlpm.nakitavansno,'183'!$A$2:$A$25,'183'!$Q$2:$Q$25,0),0))</f>
        <v>11410.162102162145</v>
      </c>
      <c r="J12" s="6">
        <f>_xlfn.LET(_xlpm.nakitavansno,J$2,_xlpm.ay,$B12,IF((_xlpm.ay-_xlpm.nakitavansno&gt;=1)*(_xlpm.ay-_xlpm.nakitavansno&lt;=12),_xlfn.XLOOKUP(_xlpm.nakitavansno,'183'!$A$2:$A$25,'183'!$Q$2:$Q$25,0),0))</f>
        <v>11410.162102162145</v>
      </c>
      <c r="K12" s="6">
        <f>_xlfn.LET(_xlpm.nakitavansno,K$2,_xlpm.ay,$B12,IF((_xlpm.ay-_xlpm.nakitavansno&gt;=1)*(_xlpm.ay-_xlpm.nakitavansno&lt;=12),_xlfn.XLOOKUP(_xlpm.nakitavansno,'183'!$A$2:$A$25,'183'!$Q$2:$Q$25,0),0))</f>
        <v>11410.162102162145</v>
      </c>
      <c r="L12" s="6">
        <f>_xlfn.LET(_xlpm.nakitavansno,L$2,_xlpm.ay,$B12,IF((_xlpm.ay-_xlpm.nakitavansno&gt;=1)*(_xlpm.ay-_xlpm.nakitavansno&lt;=12),_xlfn.XLOOKUP(_xlpm.nakitavansno,'183'!$A$2:$A$25,'183'!$Q$2:$Q$25,0),0))</f>
        <v>0</v>
      </c>
      <c r="M12" s="6">
        <f>_xlfn.LET(_xlpm.nakitavansno,M$2,_xlpm.ay,$B12,IF((_xlpm.ay-_xlpm.nakitavansno&gt;=1)*(_xlpm.ay-_xlpm.nakitavansno&lt;=12),_xlfn.XLOOKUP(_xlpm.nakitavansno,'183'!$A$2:$A$25,'183'!$Q$2:$Q$25,0),0))</f>
        <v>0</v>
      </c>
      <c r="N12" s="6">
        <f>_xlfn.LET(_xlpm.nakitavansno,N$2,_xlpm.ay,$B12,IF((_xlpm.ay-_xlpm.nakitavansno&gt;=1)*(_xlpm.ay-_xlpm.nakitavansno&lt;=12),_xlfn.XLOOKUP(_xlpm.nakitavansno,'183'!$A$2:$A$25,'183'!$Q$2:$Q$25,0),0))</f>
        <v>0</v>
      </c>
      <c r="O12" s="6">
        <f>_xlfn.LET(_xlpm.nakitavansno,O$2,_xlpm.ay,$B12,IF((_xlpm.ay-_xlpm.nakitavansno&gt;=1)*(_xlpm.ay-_xlpm.nakitavansno&lt;=12),_xlfn.XLOOKUP(_xlpm.nakitavansno,'183'!$A$2:$A$25,'183'!$Q$2:$Q$25,0),0))</f>
        <v>0</v>
      </c>
      <c r="P12" s="6">
        <f>_xlfn.LET(_xlpm.nakitavansno,P$2,_xlpm.ay,$B12,IF((_xlpm.ay-_xlpm.nakitavansno&gt;=1)*(_xlpm.ay-_xlpm.nakitavansno&lt;=12),_xlfn.XLOOKUP(_xlpm.nakitavansno,'183'!$A$2:$A$25,'183'!$Q$2:$Q$25,0),0))</f>
        <v>0</v>
      </c>
      <c r="Q12" s="6">
        <f>_xlfn.LET(_xlpm.nakitavansno,Q$2,_xlpm.ay,$B12,IF((_xlpm.ay-_xlpm.nakitavansno&gt;=1)*(_xlpm.ay-_xlpm.nakitavansno&lt;=12),_xlfn.XLOOKUP(_xlpm.nakitavansno,'183'!$A$2:$A$25,'183'!$Q$2:$Q$25,0),0))</f>
        <v>0</v>
      </c>
      <c r="R12" s="6">
        <f>_xlfn.LET(_xlpm.nakitavansno,R$2,_xlpm.ay,$B12,IF((_xlpm.ay-_xlpm.nakitavansno&gt;=1)*(_xlpm.ay-_xlpm.nakitavansno&lt;=12),_xlfn.XLOOKUP(_xlpm.nakitavansno,'183'!$A$2:$A$25,'183'!$Q$2:$Q$25,0),0))</f>
        <v>0</v>
      </c>
      <c r="S12" s="6">
        <f>_xlfn.LET(_xlpm.nakitavansno,S$2,_xlpm.ay,$B12,IF((_xlpm.ay-_xlpm.nakitavansno&gt;=1)*(_xlpm.ay-_xlpm.nakitavansno&lt;=12),_xlfn.XLOOKUP(_xlpm.nakitavansno,'183'!$A$2:$A$25,'183'!$Q$2:$Q$25,0),0))</f>
        <v>0</v>
      </c>
      <c r="T12" s="6">
        <f>_xlfn.LET(_xlpm.nakitavansno,T$2,_xlpm.ay,$B12,IF((_xlpm.ay-_xlpm.nakitavansno&gt;=1)*(_xlpm.ay-_xlpm.nakitavansno&lt;=12),_xlfn.XLOOKUP(_xlpm.nakitavansno,'183'!$A$2:$A$25,'183'!$Q$2:$Q$25,0),0))</f>
        <v>0</v>
      </c>
      <c r="U12" s="6">
        <f>_xlfn.LET(_xlpm.nakitavansno,U$2,_xlpm.ay,$B12,IF((_xlpm.ay-_xlpm.nakitavansno&gt;=1)*(_xlpm.ay-_xlpm.nakitavansno&lt;=12),_xlfn.XLOOKUP(_xlpm.nakitavansno,'183'!$A$2:$A$25,'183'!$Q$2:$Q$25,0),0))</f>
        <v>0</v>
      </c>
      <c r="V12" s="6">
        <f>_xlfn.LET(_xlpm.nakitavansno,V$2,_xlpm.ay,$B12,IF((_xlpm.ay-_xlpm.nakitavansno&gt;=1)*(_xlpm.ay-_xlpm.nakitavansno&lt;=12),_xlfn.XLOOKUP(_xlpm.nakitavansno,'183'!$A$2:$A$25,'183'!$Q$2:$Q$25,0),0))</f>
        <v>0</v>
      </c>
      <c r="W12" s="6">
        <f>_xlfn.LET(_xlpm.nakitavansno,W$2,_xlpm.ay,$B12,IF((_xlpm.ay-_xlpm.nakitavansno&gt;=1)*(_xlpm.ay-_xlpm.nakitavansno&lt;=12),_xlfn.XLOOKUP(_xlpm.nakitavansno,'183'!$A$2:$A$25,'183'!$Q$2:$Q$25,0),0))</f>
        <v>0</v>
      </c>
      <c r="X12" s="6">
        <f>_xlfn.LET(_xlpm.nakitavansno,X$2,_xlpm.ay,$B12,IF((_xlpm.ay-_xlpm.nakitavansno&gt;=1)*(_xlpm.ay-_xlpm.nakitavansno&lt;=12),_xlfn.XLOOKUP(_xlpm.nakitavansno,'183'!$A$2:$A$25,'183'!$Q$2:$Q$25,0),0))</f>
        <v>0</v>
      </c>
      <c r="Y12" s="6">
        <f>_xlfn.LET(_xlpm.nakitavansno,Y$2,_xlpm.ay,$B12,IF((_xlpm.ay-_xlpm.nakitavansno&gt;=1)*(_xlpm.ay-_xlpm.nakitavansno&lt;=12),_xlfn.XLOOKUP(_xlpm.nakitavansno,'183'!$A$2:$A$25,'183'!$Q$2:$Q$25,0),0))</f>
        <v>0</v>
      </c>
      <c r="Z12" s="6">
        <f>_xlfn.LET(_xlpm.nakitavansno,Z$2,_xlpm.ay,$B12,IF((_xlpm.ay-_xlpm.nakitavansno&gt;=1)*(_xlpm.ay-_xlpm.nakitavansno&lt;=12),_xlfn.XLOOKUP(_xlpm.nakitavansno,'183'!$A$2:$A$25,'183'!$Q$2:$Q$25,0),0))</f>
        <v>0</v>
      </c>
      <c r="AA12" s="6">
        <f t="shared" si="0"/>
        <v>68460.972612972866</v>
      </c>
    </row>
    <row r="13" spans="1:27" x14ac:dyDescent="0.25">
      <c r="A13" s="31"/>
      <c r="B13" s="3">
        <v>11</v>
      </c>
      <c r="C13" s="6">
        <f>_xlfn.LET(_xlpm.nakitavansno,C$2,_xlpm.ay,$B13,IF((_xlpm.ay-_xlpm.nakitavansno&gt;=1)*(_xlpm.ay-_xlpm.nakitavansno&lt;=12),_xlfn.XLOOKUP(_xlpm.nakitavansno,'183'!$A$2:$A$25,'183'!$Q$2:$Q$25,0),0))</f>
        <v>11410.162102162145</v>
      </c>
      <c r="D13" s="6">
        <f>_xlfn.LET(_xlpm.nakitavansno,D$2,_xlpm.ay,$B13,IF((_xlpm.ay-_xlpm.nakitavansno&gt;=1)*(_xlpm.ay-_xlpm.nakitavansno&lt;=12),_xlfn.XLOOKUP(_xlpm.nakitavansno,'183'!$A$2:$A$25,'183'!$Q$2:$Q$25,0),0))</f>
        <v>0</v>
      </c>
      <c r="E13" s="6">
        <f>_xlfn.LET(_xlpm.nakitavansno,E$2,_xlpm.ay,$B13,IF((_xlpm.ay-_xlpm.nakitavansno&gt;=1)*(_xlpm.ay-_xlpm.nakitavansno&lt;=12),_xlfn.XLOOKUP(_xlpm.nakitavansno,'183'!$A$2:$A$25,'183'!$Q$2:$Q$25,0),0))</f>
        <v>11410.162102162145</v>
      </c>
      <c r="F13" s="6">
        <f>_xlfn.LET(_xlpm.nakitavansno,F$2,_xlpm.ay,$B13,IF((_xlpm.ay-_xlpm.nakitavansno&gt;=1)*(_xlpm.ay-_xlpm.nakitavansno&lt;=12),_xlfn.XLOOKUP(_xlpm.nakitavansno,'183'!$A$2:$A$25,'183'!$Q$2:$Q$25,0),0))</f>
        <v>0</v>
      </c>
      <c r="G13" s="6">
        <f>_xlfn.LET(_xlpm.nakitavansno,G$2,_xlpm.ay,$B13,IF((_xlpm.ay-_xlpm.nakitavansno&gt;=1)*(_xlpm.ay-_xlpm.nakitavansno&lt;=12),_xlfn.XLOOKUP(_xlpm.nakitavansno,'183'!$A$2:$A$25,'183'!$Q$2:$Q$25,0),0))</f>
        <v>11410.162102162145</v>
      </c>
      <c r="H13" s="6">
        <f>_xlfn.LET(_xlpm.nakitavansno,H$2,_xlpm.ay,$B13,IF((_xlpm.ay-_xlpm.nakitavansno&gt;=1)*(_xlpm.ay-_xlpm.nakitavansno&lt;=12),_xlfn.XLOOKUP(_xlpm.nakitavansno,'183'!$A$2:$A$25,'183'!$Q$2:$Q$25,0),0))</f>
        <v>0</v>
      </c>
      <c r="I13" s="6">
        <f>_xlfn.LET(_xlpm.nakitavansno,I$2,_xlpm.ay,$B13,IF((_xlpm.ay-_xlpm.nakitavansno&gt;=1)*(_xlpm.ay-_xlpm.nakitavansno&lt;=12),_xlfn.XLOOKUP(_xlpm.nakitavansno,'183'!$A$2:$A$25,'183'!$Q$2:$Q$25,0),0))</f>
        <v>11410.162102162145</v>
      </c>
      <c r="J13" s="6">
        <f>_xlfn.LET(_xlpm.nakitavansno,J$2,_xlpm.ay,$B13,IF((_xlpm.ay-_xlpm.nakitavansno&gt;=1)*(_xlpm.ay-_xlpm.nakitavansno&lt;=12),_xlfn.XLOOKUP(_xlpm.nakitavansno,'183'!$A$2:$A$25,'183'!$Q$2:$Q$25,0),0))</f>
        <v>11410.162102162145</v>
      </c>
      <c r="K13" s="6">
        <f>_xlfn.LET(_xlpm.nakitavansno,K$2,_xlpm.ay,$B13,IF((_xlpm.ay-_xlpm.nakitavansno&gt;=1)*(_xlpm.ay-_xlpm.nakitavansno&lt;=12),_xlfn.XLOOKUP(_xlpm.nakitavansno,'183'!$A$2:$A$25,'183'!$Q$2:$Q$25,0),0))</f>
        <v>11410.162102162145</v>
      </c>
      <c r="L13" s="6">
        <f>_xlfn.LET(_xlpm.nakitavansno,L$2,_xlpm.ay,$B13,IF((_xlpm.ay-_xlpm.nakitavansno&gt;=1)*(_xlpm.ay-_xlpm.nakitavansno&lt;=12),_xlfn.XLOOKUP(_xlpm.nakitavansno,'183'!$A$2:$A$25,'183'!$Q$2:$Q$25,0),0))</f>
        <v>11410.162102162145</v>
      </c>
      <c r="M13" s="6">
        <f>_xlfn.LET(_xlpm.nakitavansno,M$2,_xlpm.ay,$B13,IF((_xlpm.ay-_xlpm.nakitavansno&gt;=1)*(_xlpm.ay-_xlpm.nakitavansno&lt;=12),_xlfn.XLOOKUP(_xlpm.nakitavansno,'183'!$A$2:$A$25,'183'!$Q$2:$Q$25,0),0))</f>
        <v>0</v>
      </c>
      <c r="N13" s="6">
        <f>_xlfn.LET(_xlpm.nakitavansno,N$2,_xlpm.ay,$B13,IF((_xlpm.ay-_xlpm.nakitavansno&gt;=1)*(_xlpm.ay-_xlpm.nakitavansno&lt;=12),_xlfn.XLOOKUP(_xlpm.nakitavansno,'183'!$A$2:$A$25,'183'!$Q$2:$Q$25,0),0))</f>
        <v>0</v>
      </c>
      <c r="O13" s="6">
        <f>_xlfn.LET(_xlpm.nakitavansno,O$2,_xlpm.ay,$B13,IF((_xlpm.ay-_xlpm.nakitavansno&gt;=1)*(_xlpm.ay-_xlpm.nakitavansno&lt;=12),_xlfn.XLOOKUP(_xlpm.nakitavansno,'183'!$A$2:$A$25,'183'!$Q$2:$Q$25,0),0))</f>
        <v>0</v>
      </c>
      <c r="P13" s="6">
        <f>_xlfn.LET(_xlpm.nakitavansno,P$2,_xlpm.ay,$B13,IF((_xlpm.ay-_xlpm.nakitavansno&gt;=1)*(_xlpm.ay-_xlpm.nakitavansno&lt;=12),_xlfn.XLOOKUP(_xlpm.nakitavansno,'183'!$A$2:$A$25,'183'!$Q$2:$Q$25,0),0))</f>
        <v>0</v>
      </c>
      <c r="Q13" s="6">
        <f>_xlfn.LET(_xlpm.nakitavansno,Q$2,_xlpm.ay,$B13,IF((_xlpm.ay-_xlpm.nakitavansno&gt;=1)*(_xlpm.ay-_xlpm.nakitavansno&lt;=12),_xlfn.XLOOKUP(_xlpm.nakitavansno,'183'!$A$2:$A$25,'183'!$Q$2:$Q$25,0),0))</f>
        <v>0</v>
      </c>
      <c r="R13" s="6">
        <f>_xlfn.LET(_xlpm.nakitavansno,R$2,_xlpm.ay,$B13,IF((_xlpm.ay-_xlpm.nakitavansno&gt;=1)*(_xlpm.ay-_xlpm.nakitavansno&lt;=12),_xlfn.XLOOKUP(_xlpm.nakitavansno,'183'!$A$2:$A$25,'183'!$Q$2:$Q$25,0),0))</f>
        <v>0</v>
      </c>
      <c r="S13" s="6">
        <f>_xlfn.LET(_xlpm.nakitavansno,S$2,_xlpm.ay,$B13,IF((_xlpm.ay-_xlpm.nakitavansno&gt;=1)*(_xlpm.ay-_xlpm.nakitavansno&lt;=12),_xlfn.XLOOKUP(_xlpm.nakitavansno,'183'!$A$2:$A$25,'183'!$Q$2:$Q$25,0),0))</f>
        <v>0</v>
      </c>
      <c r="T13" s="6">
        <f>_xlfn.LET(_xlpm.nakitavansno,T$2,_xlpm.ay,$B13,IF((_xlpm.ay-_xlpm.nakitavansno&gt;=1)*(_xlpm.ay-_xlpm.nakitavansno&lt;=12),_xlfn.XLOOKUP(_xlpm.nakitavansno,'183'!$A$2:$A$25,'183'!$Q$2:$Q$25,0),0))</f>
        <v>0</v>
      </c>
      <c r="U13" s="6">
        <f>_xlfn.LET(_xlpm.nakitavansno,U$2,_xlpm.ay,$B13,IF((_xlpm.ay-_xlpm.nakitavansno&gt;=1)*(_xlpm.ay-_xlpm.nakitavansno&lt;=12),_xlfn.XLOOKUP(_xlpm.nakitavansno,'183'!$A$2:$A$25,'183'!$Q$2:$Q$25,0),0))</f>
        <v>0</v>
      </c>
      <c r="V13" s="6">
        <f>_xlfn.LET(_xlpm.nakitavansno,V$2,_xlpm.ay,$B13,IF((_xlpm.ay-_xlpm.nakitavansno&gt;=1)*(_xlpm.ay-_xlpm.nakitavansno&lt;=12),_xlfn.XLOOKUP(_xlpm.nakitavansno,'183'!$A$2:$A$25,'183'!$Q$2:$Q$25,0),0))</f>
        <v>0</v>
      </c>
      <c r="W13" s="6">
        <f>_xlfn.LET(_xlpm.nakitavansno,W$2,_xlpm.ay,$B13,IF((_xlpm.ay-_xlpm.nakitavansno&gt;=1)*(_xlpm.ay-_xlpm.nakitavansno&lt;=12),_xlfn.XLOOKUP(_xlpm.nakitavansno,'183'!$A$2:$A$25,'183'!$Q$2:$Q$25,0),0))</f>
        <v>0</v>
      </c>
      <c r="X13" s="6">
        <f>_xlfn.LET(_xlpm.nakitavansno,X$2,_xlpm.ay,$B13,IF((_xlpm.ay-_xlpm.nakitavansno&gt;=1)*(_xlpm.ay-_xlpm.nakitavansno&lt;=12),_xlfn.XLOOKUP(_xlpm.nakitavansno,'183'!$A$2:$A$25,'183'!$Q$2:$Q$25,0),0))</f>
        <v>0</v>
      </c>
      <c r="Y13" s="6">
        <f>_xlfn.LET(_xlpm.nakitavansno,Y$2,_xlpm.ay,$B13,IF((_xlpm.ay-_xlpm.nakitavansno&gt;=1)*(_xlpm.ay-_xlpm.nakitavansno&lt;=12),_xlfn.XLOOKUP(_xlpm.nakitavansno,'183'!$A$2:$A$25,'183'!$Q$2:$Q$25,0),0))</f>
        <v>0</v>
      </c>
      <c r="Z13" s="6">
        <f>_xlfn.LET(_xlpm.nakitavansno,Z$2,_xlpm.ay,$B13,IF((_xlpm.ay-_xlpm.nakitavansno&gt;=1)*(_xlpm.ay-_xlpm.nakitavansno&lt;=12),_xlfn.XLOOKUP(_xlpm.nakitavansno,'183'!$A$2:$A$25,'183'!$Q$2:$Q$25,0),0))</f>
        <v>0</v>
      </c>
      <c r="AA13" s="6">
        <f t="shared" si="0"/>
        <v>79871.134715135006</v>
      </c>
    </row>
    <row r="14" spans="1:27" x14ac:dyDescent="0.25">
      <c r="A14" s="31"/>
      <c r="B14" s="3">
        <v>12</v>
      </c>
      <c r="C14" s="6">
        <f>_xlfn.LET(_xlpm.nakitavansno,C$2,_xlpm.ay,$B14,IF((_xlpm.ay-_xlpm.nakitavansno&gt;=1)*(_xlpm.ay-_xlpm.nakitavansno&lt;=12),_xlfn.XLOOKUP(_xlpm.nakitavansno,'183'!$A$2:$A$25,'183'!$Q$2:$Q$25,0),0))</f>
        <v>11410.162102162145</v>
      </c>
      <c r="D14" s="6">
        <f>_xlfn.LET(_xlpm.nakitavansno,D$2,_xlpm.ay,$B14,IF((_xlpm.ay-_xlpm.nakitavansno&gt;=1)*(_xlpm.ay-_xlpm.nakitavansno&lt;=12),_xlfn.XLOOKUP(_xlpm.nakitavansno,'183'!$A$2:$A$25,'183'!$Q$2:$Q$25,0),0))</f>
        <v>0</v>
      </c>
      <c r="E14" s="6">
        <f>_xlfn.LET(_xlpm.nakitavansno,E$2,_xlpm.ay,$B14,IF((_xlpm.ay-_xlpm.nakitavansno&gt;=1)*(_xlpm.ay-_xlpm.nakitavansno&lt;=12),_xlfn.XLOOKUP(_xlpm.nakitavansno,'183'!$A$2:$A$25,'183'!$Q$2:$Q$25,0),0))</f>
        <v>11410.162102162145</v>
      </c>
      <c r="F14" s="6">
        <f>_xlfn.LET(_xlpm.nakitavansno,F$2,_xlpm.ay,$B14,IF((_xlpm.ay-_xlpm.nakitavansno&gt;=1)*(_xlpm.ay-_xlpm.nakitavansno&lt;=12),_xlfn.XLOOKUP(_xlpm.nakitavansno,'183'!$A$2:$A$25,'183'!$Q$2:$Q$25,0),0))</f>
        <v>0</v>
      </c>
      <c r="G14" s="6">
        <f>_xlfn.LET(_xlpm.nakitavansno,G$2,_xlpm.ay,$B14,IF((_xlpm.ay-_xlpm.nakitavansno&gt;=1)*(_xlpm.ay-_xlpm.nakitavansno&lt;=12),_xlfn.XLOOKUP(_xlpm.nakitavansno,'183'!$A$2:$A$25,'183'!$Q$2:$Q$25,0),0))</f>
        <v>11410.162102162145</v>
      </c>
      <c r="H14" s="6">
        <f>_xlfn.LET(_xlpm.nakitavansno,H$2,_xlpm.ay,$B14,IF((_xlpm.ay-_xlpm.nakitavansno&gt;=1)*(_xlpm.ay-_xlpm.nakitavansno&lt;=12),_xlfn.XLOOKUP(_xlpm.nakitavansno,'183'!$A$2:$A$25,'183'!$Q$2:$Q$25,0),0))</f>
        <v>0</v>
      </c>
      <c r="I14" s="6">
        <f>_xlfn.LET(_xlpm.nakitavansno,I$2,_xlpm.ay,$B14,IF((_xlpm.ay-_xlpm.nakitavansno&gt;=1)*(_xlpm.ay-_xlpm.nakitavansno&lt;=12),_xlfn.XLOOKUP(_xlpm.nakitavansno,'183'!$A$2:$A$25,'183'!$Q$2:$Q$25,0),0))</f>
        <v>11410.162102162145</v>
      </c>
      <c r="J14" s="6">
        <f>_xlfn.LET(_xlpm.nakitavansno,J$2,_xlpm.ay,$B14,IF((_xlpm.ay-_xlpm.nakitavansno&gt;=1)*(_xlpm.ay-_xlpm.nakitavansno&lt;=12),_xlfn.XLOOKUP(_xlpm.nakitavansno,'183'!$A$2:$A$25,'183'!$Q$2:$Q$25,0),0))</f>
        <v>11410.162102162145</v>
      </c>
      <c r="K14" s="6">
        <f>_xlfn.LET(_xlpm.nakitavansno,K$2,_xlpm.ay,$B14,IF((_xlpm.ay-_xlpm.nakitavansno&gt;=1)*(_xlpm.ay-_xlpm.nakitavansno&lt;=12),_xlfn.XLOOKUP(_xlpm.nakitavansno,'183'!$A$2:$A$25,'183'!$Q$2:$Q$25,0),0))</f>
        <v>11410.162102162145</v>
      </c>
      <c r="L14" s="6">
        <f>_xlfn.LET(_xlpm.nakitavansno,L$2,_xlpm.ay,$B14,IF((_xlpm.ay-_xlpm.nakitavansno&gt;=1)*(_xlpm.ay-_xlpm.nakitavansno&lt;=12),_xlfn.XLOOKUP(_xlpm.nakitavansno,'183'!$A$2:$A$25,'183'!$Q$2:$Q$25,0),0))</f>
        <v>11410.162102162145</v>
      </c>
      <c r="M14" s="6">
        <f>_xlfn.LET(_xlpm.nakitavansno,M$2,_xlpm.ay,$B14,IF((_xlpm.ay-_xlpm.nakitavansno&gt;=1)*(_xlpm.ay-_xlpm.nakitavansno&lt;=12),_xlfn.XLOOKUP(_xlpm.nakitavansno,'183'!$A$2:$A$25,'183'!$Q$2:$Q$25,0),0))</f>
        <v>11410.162102162145</v>
      </c>
      <c r="N14" s="6">
        <f>_xlfn.LET(_xlpm.nakitavansno,N$2,_xlpm.ay,$B14,IF((_xlpm.ay-_xlpm.nakitavansno&gt;=1)*(_xlpm.ay-_xlpm.nakitavansno&lt;=12),_xlfn.XLOOKUP(_xlpm.nakitavansno,'183'!$A$2:$A$25,'183'!$Q$2:$Q$25,0),0))</f>
        <v>0</v>
      </c>
      <c r="O14" s="6">
        <f>_xlfn.LET(_xlpm.nakitavansno,O$2,_xlpm.ay,$B14,IF((_xlpm.ay-_xlpm.nakitavansno&gt;=1)*(_xlpm.ay-_xlpm.nakitavansno&lt;=12),_xlfn.XLOOKUP(_xlpm.nakitavansno,'183'!$A$2:$A$25,'183'!$Q$2:$Q$25,0),0))</f>
        <v>0</v>
      </c>
      <c r="P14" s="6">
        <f>_xlfn.LET(_xlpm.nakitavansno,P$2,_xlpm.ay,$B14,IF((_xlpm.ay-_xlpm.nakitavansno&gt;=1)*(_xlpm.ay-_xlpm.nakitavansno&lt;=12),_xlfn.XLOOKUP(_xlpm.nakitavansno,'183'!$A$2:$A$25,'183'!$Q$2:$Q$25,0),0))</f>
        <v>0</v>
      </c>
      <c r="Q14" s="6">
        <f>_xlfn.LET(_xlpm.nakitavansno,Q$2,_xlpm.ay,$B14,IF((_xlpm.ay-_xlpm.nakitavansno&gt;=1)*(_xlpm.ay-_xlpm.nakitavansno&lt;=12),_xlfn.XLOOKUP(_xlpm.nakitavansno,'183'!$A$2:$A$25,'183'!$Q$2:$Q$25,0),0))</f>
        <v>0</v>
      </c>
      <c r="R14" s="6">
        <f>_xlfn.LET(_xlpm.nakitavansno,R$2,_xlpm.ay,$B14,IF((_xlpm.ay-_xlpm.nakitavansno&gt;=1)*(_xlpm.ay-_xlpm.nakitavansno&lt;=12),_xlfn.XLOOKUP(_xlpm.nakitavansno,'183'!$A$2:$A$25,'183'!$Q$2:$Q$25,0),0))</f>
        <v>0</v>
      </c>
      <c r="S14" s="6">
        <f>_xlfn.LET(_xlpm.nakitavansno,S$2,_xlpm.ay,$B14,IF((_xlpm.ay-_xlpm.nakitavansno&gt;=1)*(_xlpm.ay-_xlpm.nakitavansno&lt;=12),_xlfn.XLOOKUP(_xlpm.nakitavansno,'183'!$A$2:$A$25,'183'!$Q$2:$Q$25,0),0))</f>
        <v>0</v>
      </c>
      <c r="T14" s="6">
        <f>_xlfn.LET(_xlpm.nakitavansno,T$2,_xlpm.ay,$B14,IF((_xlpm.ay-_xlpm.nakitavansno&gt;=1)*(_xlpm.ay-_xlpm.nakitavansno&lt;=12),_xlfn.XLOOKUP(_xlpm.nakitavansno,'183'!$A$2:$A$25,'183'!$Q$2:$Q$25,0),0))</f>
        <v>0</v>
      </c>
      <c r="U14" s="6">
        <f>_xlfn.LET(_xlpm.nakitavansno,U$2,_xlpm.ay,$B14,IF((_xlpm.ay-_xlpm.nakitavansno&gt;=1)*(_xlpm.ay-_xlpm.nakitavansno&lt;=12),_xlfn.XLOOKUP(_xlpm.nakitavansno,'183'!$A$2:$A$25,'183'!$Q$2:$Q$25,0),0))</f>
        <v>0</v>
      </c>
      <c r="V14" s="6">
        <f>_xlfn.LET(_xlpm.nakitavansno,V$2,_xlpm.ay,$B14,IF((_xlpm.ay-_xlpm.nakitavansno&gt;=1)*(_xlpm.ay-_xlpm.nakitavansno&lt;=12),_xlfn.XLOOKUP(_xlpm.nakitavansno,'183'!$A$2:$A$25,'183'!$Q$2:$Q$25,0),0))</f>
        <v>0</v>
      </c>
      <c r="W14" s="6">
        <f>_xlfn.LET(_xlpm.nakitavansno,W$2,_xlpm.ay,$B14,IF((_xlpm.ay-_xlpm.nakitavansno&gt;=1)*(_xlpm.ay-_xlpm.nakitavansno&lt;=12),_xlfn.XLOOKUP(_xlpm.nakitavansno,'183'!$A$2:$A$25,'183'!$Q$2:$Q$25,0),0))</f>
        <v>0</v>
      </c>
      <c r="X14" s="6">
        <f>_xlfn.LET(_xlpm.nakitavansno,X$2,_xlpm.ay,$B14,IF((_xlpm.ay-_xlpm.nakitavansno&gt;=1)*(_xlpm.ay-_xlpm.nakitavansno&lt;=12),_xlfn.XLOOKUP(_xlpm.nakitavansno,'183'!$A$2:$A$25,'183'!$Q$2:$Q$25,0),0))</f>
        <v>0</v>
      </c>
      <c r="Y14" s="6">
        <f>_xlfn.LET(_xlpm.nakitavansno,Y$2,_xlpm.ay,$B14,IF((_xlpm.ay-_xlpm.nakitavansno&gt;=1)*(_xlpm.ay-_xlpm.nakitavansno&lt;=12),_xlfn.XLOOKUP(_xlpm.nakitavansno,'183'!$A$2:$A$25,'183'!$Q$2:$Q$25,0),0))</f>
        <v>0</v>
      </c>
      <c r="Z14" s="6">
        <f>_xlfn.LET(_xlpm.nakitavansno,Z$2,_xlpm.ay,$B14,IF((_xlpm.ay-_xlpm.nakitavansno&gt;=1)*(_xlpm.ay-_xlpm.nakitavansno&lt;=12),_xlfn.XLOOKUP(_xlpm.nakitavansno,'183'!$A$2:$A$25,'183'!$Q$2:$Q$25,0),0))</f>
        <v>0</v>
      </c>
      <c r="AA14" s="6">
        <f t="shared" si="0"/>
        <v>91281.296817297145</v>
      </c>
    </row>
    <row r="15" spans="1:27" x14ac:dyDescent="0.25">
      <c r="A15" s="31"/>
      <c r="B15" s="3">
        <v>13</v>
      </c>
      <c r="C15" s="6">
        <f>_xlfn.LET(_xlpm.nakitavansno,C$2,_xlpm.ay,$B15,IF((_xlpm.ay-_xlpm.nakitavansno&gt;=1)*(_xlpm.ay-_xlpm.nakitavansno&lt;=12),_xlfn.XLOOKUP(_xlpm.nakitavansno,'183'!$A$2:$A$25,'183'!$Q$2:$Q$25,0),0))</f>
        <v>11410.162102162145</v>
      </c>
      <c r="D15" s="6">
        <f>_xlfn.LET(_xlpm.nakitavansno,D$2,_xlpm.ay,$B15,IF((_xlpm.ay-_xlpm.nakitavansno&gt;=1)*(_xlpm.ay-_xlpm.nakitavansno&lt;=12),_xlfn.XLOOKUP(_xlpm.nakitavansno,'183'!$A$2:$A$25,'183'!$Q$2:$Q$25,0),0))</f>
        <v>0</v>
      </c>
      <c r="E15" s="6">
        <f>_xlfn.LET(_xlpm.nakitavansno,E$2,_xlpm.ay,$B15,IF((_xlpm.ay-_xlpm.nakitavansno&gt;=1)*(_xlpm.ay-_xlpm.nakitavansno&lt;=12),_xlfn.XLOOKUP(_xlpm.nakitavansno,'183'!$A$2:$A$25,'183'!$Q$2:$Q$25,0),0))</f>
        <v>11410.162102162145</v>
      </c>
      <c r="F15" s="6">
        <f>_xlfn.LET(_xlpm.nakitavansno,F$2,_xlpm.ay,$B15,IF((_xlpm.ay-_xlpm.nakitavansno&gt;=1)*(_xlpm.ay-_xlpm.nakitavansno&lt;=12),_xlfn.XLOOKUP(_xlpm.nakitavansno,'183'!$A$2:$A$25,'183'!$Q$2:$Q$25,0),0))</f>
        <v>0</v>
      </c>
      <c r="G15" s="6">
        <f>_xlfn.LET(_xlpm.nakitavansno,G$2,_xlpm.ay,$B15,IF((_xlpm.ay-_xlpm.nakitavansno&gt;=1)*(_xlpm.ay-_xlpm.nakitavansno&lt;=12),_xlfn.XLOOKUP(_xlpm.nakitavansno,'183'!$A$2:$A$25,'183'!$Q$2:$Q$25,0),0))</f>
        <v>11410.162102162145</v>
      </c>
      <c r="H15" s="6">
        <f>_xlfn.LET(_xlpm.nakitavansno,H$2,_xlpm.ay,$B15,IF((_xlpm.ay-_xlpm.nakitavansno&gt;=1)*(_xlpm.ay-_xlpm.nakitavansno&lt;=12),_xlfn.XLOOKUP(_xlpm.nakitavansno,'183'!$A$2:$A$25,'183'!$Q$2:$Q$25,0),0))</f>
        <v>0</v>
      </c>
      <c r="I15" s="6">
        <f>_xlfn.LET(_xlpm.nakitavansno,I$2,_xlpm.ay,$B15,IF((_xlpm.ay-_xlpm.nakitavansno&gt;=1)*(_xlpm.ay-_xlpm.nakitavansno&lt;=12),_xlfn.XLOOKUP(_xlpm.nakitavansno,'183'!$A$2:$A$25,'183'!$Q$2:$Q$25,0),0))</f>
        <v>11410.162102162145</v>
      </c>
      <c r="J15" s="6">
        <f>_xlfn.LET(_xlpm.nakitavansno,J$2,_xlpm.ay,$B15,IF((_xlpm.ay-_xlpm.nakitavansno&gt;=1)*(_xlpm.ay-_xlpm.nakitavansno&lt;=12),_xlfn.XLOOKUP(_xlpm.nakitavansno,'183'!$A$2:$A$25,'183'!$Q$2:$Q$25,0),0))</f>
        <v>11410.162102162145</v>
      </c>
      <c r="K15" s="6">
        <f>_xlfn.LET(_xlpm.nakitavansno,K$2,_xlpm.ay,$B15,IF((_xlpm.ay-_xlpm.nakitavansno&gt;=1)*(_xlpm.ay-_xlpm.nakitavansno&lt;=12),_xlfn.XLOOKUP(_xlpm.nakitavansno,'183'!$A$2:$A$25,'183'!$Q$2:$Q$25,0),0))</f>
        <v>11410.162102162145</v>
      </c>
      <c r="L15" s="6">
        <f>_xlfn.LET(_xlpm.nakitavansno,L$2,_xlpm.ay,$B15,IF((_xlpm.ay-_xlpm.nakitavansno&gt;=1)*(_xlpm.ay-_xlpm.nakitavansno&lt;=12),_xlfn.XLOOKUP(_xlpm.nakitavansno,'183'!$A$2:$A$25,'183'!$Q$2:$Q$25,0),0))</f>
        <v>11410.162102162145</v>
      </c>
      <c r="M15" s="6">
        <f>_xlfn.LET(_xlpm.nakitavansno,M$2,_xlpm.ay,$B15,IF((_xlpm.ay-_xlpm.nakitavansno&gt;=1)*(_xlpm.ay-_xlpm.nakitavansno&lt;=12),_xlfn.XLOOKUP(_xlpm.nakitavansno,'183'!$A$2:$A$25,'183'!$Q$2:$Q$25,0),0))</f>
        <v>11410.162102162145</v>
      </c>
      <c r="N15" s="6">
        <f>_xlfn.LET(_xlpm.nakitavansno,N$2,_xlpm.ay,$B15,IF((_xlpm.ay-_xlpm.nakitavansno&gt;=1)*(_xlpm.ay-_xlpm.nakitavansno&lt;=12),_xlfn.XLOOKUP(_xlpm.nakitavansno,'183'!$A$2:$A$25,'183'!$Q$2:$Q$25,0),0))</f>
        <v>11410.162102162145</v>
      </c>
      <c r="O15" s="6">
        <f>_xlfn.LET(_xlpm.nakitavansno,O$2,_xlpm.ay,$B15,IF((_xlpm.ay-_xlpm.nakitavansno&gt;=1)*(_xlpm.ay-_xlpm.nakitavansno&lt;=12),_xlfn.XLOOKUP(_xlpm.nakitavansno,'183'!$A$2:$A$25,'183'!$Q$2:$Q$25,0),0))</f>
        <v>0</v>
      </c>
      <c r="P15" s="6">
        <f>_xlfn.LET(_xlpm.nakitavansno,P$2,_xlpm.ay,$B15,IF((_xlpm.ay-_xlpm.nakitavansno&gt;=1)*(_xlpm.ay-_xlpm.nakitavansno&lt;=12),_xlfn.XLOOKUP(_xlpm.nakitavansno,'183'!$A$2:$A$25,'183'!$Q$2:$Q$25,0),0))</f>
        <v>0</v>
      </c>
      <c r="Q15" s="6">
        <f>_xlfn.LET(_xlpm.nakitavansno,Q$2,_xlpm.ay,$B15,IF((_xlpm.ay-_xlpm.nakitavansno&gt;=1)*(_xlpm.ay-_xlpm.nakitavansno&lt;=12),_xlfn.XLOOKUP(_xlpm.nakitavansno,'183'!$A$2:$A$25,'183'!$Q$2:$Q$25,0),0))</f>
        <v>0</v>
      </c>
      <c r="R15" s="6">
        <f>_xlfn.LET(_xlpm.nakitavansno,R$2,_xlpm.ay,$B15,IF((_xlpm.ay-_xlpm.nakitavansno&gt;=1)*(_xlpm.ay-_xlpm.nakitavansno&lt;=12),_xlfn.XLOOKUP(_xlpm.nakitavansno,'183'!$A$2:$A$25,'183'!$Q$2:$Q$25,0),0))</f>
        <v>0</v>
      </c>
      <c r="S15" s="6">
        <f>_xlfn.LET(_xlpm.nakitavansno,S$2,_xlpm.ay,$B15,IF((_xlpm.ay-_xlpm.nakitavansno&gt;=1)*(_xlpm.ay-_xlpm.nakitavansno&lt;=12),_xlfn.XLOOKUP(_xlpm.nakitavansno,'183'!$A$2:$A$25,'183'!$Q$2:$Q$25,0),0))</f>
        <v>0</v>
      </c>
      <c r="T15" s="6">
        <f>_xlfn.LET(_xlpm.nakitavansno,T$2,_xlpm.ay,$B15,IF((_xlpm.ay-_xlpm.nakitavansno&gt;=1)*(_xlpm.ay-_xlpm.nakitavansno&lt;=12),_xlfn.XLOOKUP(_xlpm.nakitavansno,'183'!$A$2:$A$25,'183'!$Q$2:$Q$25,0),0))</f>
        <v>0</v>
      </c>
      <c r="U15" s="6">
        <f>_xlfn.LET(_xlpm.nakitavansno,U$2,_xlpm.ay,$B15,IF((_xlpm.ay-_xlpm.nakitavansno&gt;=1)*(_xlpm.ay-_xlpm.nakitavansno&lt;=12),_xlfn.XLOOKUP(_xlpm.nakitavansno,'183'!$A$2:$A$25,'183'!$Q$2:$Q$25,0),0))</f>
        <v>0</v>
      </c>
      <c r="V15" s="6">
        <f>_xlfn.LET(_xlpm.nakitavansno,V$2,_xlpm.ay,$B15,IF((_xlpm.ay-_xlpm.nakitavansno&gt;=1)*(_xlpm.ay-_xlpm.nakitavansno&lt;=12),_xlfn.XLOOKUP(_xlpm.nakitavansno,'183'!$A$2:$A$25,'183'!$Q$2:$Q$25,0),0))</f>
        <v>0</v>
      </c>
      <c r="W15" s="6">
        <f>_xlfn.LET(_xlpm.nakitavansno,W$2,_xlpm.ay,$B15,IF((_xlpm.ay-_xlpm.nakitavansno&gt;=1)*(_xlpm.ay-_xlpm.nakitavansno&lt;=12),_xlfn.XLOOKUP(_xlpm.nakitavansno,'183'!$A$2:$A$25,'183'!$Q$2:$Q$25,0),0))</f>
        <v>0</v>
      </c>
      <c r="X15" s="6">
        <f>_xlfn.LET(_xlpm.nakitavansno,X$2,_xlpm.ay,$B15,IF((_xlpm.ay-_xlpm.nakitavansno&gt;=1)*(_xlpm.ay-_xlpm.nakitavansno&lt;=12),_xlfn.XLOOKUP(_xlpm.nakitavansno,'183'!$A$2:$A$25,'183'!$Q$2:$Q$25,0),0))</f>
        <v>0</v>
      </c>
      <c r="Y15" s="6">
        <f>_xlfn.LET(_xlpm.nakitavansno,Y$2,_xlpm.ay,$B15,IF((_xlpm.ay-_xlpm.nakitavansno&gt;=1)*(_xlpm.ay-_xlpm.nakitavansno&lt;=12),_xlfn.XLOOKUP(_xlpm.nakitavansno,'183'!$A$2:$A$25,'183'!$Q$2:$Q$25,0),0))</f>
        <v>0</v>
      </c>
      <c r="Z15" s="6">
        <f>_xlfn.LET(_xlpm.nakitavansno,Z$2,_xlpm.ay,$B15,IF((_xlpm.ay-_xlpm.nakitavansno&gt;=1)*(_xlpm.ay-_xlpm.nakitavansno&lt;=12),_xlfn.XLOOKUP(_xlpm.nakitavansno,'183'!$A$2:$A$25,'183'!$Q$2:$Q$25,0),0))</f>
        <v>0</v>
      </c>
      <c r="AA15" s="6">
        <f t="shared" si="0"/>
        <v>102691.45891945928</v>
      </c>
    </row>
    <row r="16" spans="1:27" x14ac:dyDescent="0.25">
      <c r="A16" s="31"/>
      <c r="B16" s="3">
        <v>14</v>
      </c>
      <c r="C16" s="6">
        <f>_xlfn.LET(_xlpm.nakitavansno,C$2,_xlpm.ay,$B16,IF((_xlpm.ay-_xlpm.nakitavansno&gt;=1)*(_xlpm.ay-_xlpm.nakitavansno&lt;=12),_xlfn.XLOOKUP(_xlpm.nakitavansno,'183'!$A$2:$A$25,'183'!$Q$2:$Q$25,0),0))</f>
        <v>0</v>
      </c>
      <c r="D16" s="6">
        <f>_xlfn.LET(_xlpm.nakitavansno,D$2,_xlpm.ay,$B16,IF((_xlpm.ay-_xlpm.nakitavansno&gt;=1)*(_xlpm.ay-_xlpm.nakitavansno&lt;=12),_xlfn.XLOOKUP(_xlpm.nakitavansno,'183'!$A$2:$A$25,'183'!$Q$2:$Q$25,0),0))</f>
        <v>0</v>
      </c>
      <c r="E16" s="6">
        <f>_xlfn.LET(_xlpm.nakitavansno,E$2,_xlpm.ay,$B16,IF((_xlpm.ay-_xlpm.nakitavansno&gt;=1)*(_xlpm.ay-_xlpm.nakitavansno&lt;=12),_xlfn.XLOOKUP(_xlpm.nakitavansno,'183'!$A$2:$A$25,'183'!$Q$2:$Q$25,0),0))</f>
        <v>11410.162102162145</v>
      </c>
      <c r="F16" s="6">
        <f>_xlfn.LET(_xlpm.nakitavansno,F$2,_xlpm.ay,$B16,IF((_xlpm.ay-_xlpm.nakitavansno&gt;=1)*(_xlpm.ay-_xlpm.nakitavansno&lt;=12),_xlfn.XLOOKUP(_xlpm.nakitavansno,'183'!$A$2:$A$25,'183'!$Q$2:$Q$25,0),0))</f>
        <v>0</v>
      </c>
      <c r="G16" s="6">
        <f>_xlfn.LET(_xlpm.nakitavansno,G$2,_xlpm.ay,$B16,IF((_xlpm.ay-_xlpm.nakitavansno&gt;=1)*(_xlpm.ay-_xlpm.nakitavansno&lt;=12),_xlfn.XLOOKUP(_xlpm.nakitavansno,'183'!$A$2:$A$25,'183'!$Q$2:$Q$25,0),0))</f>
        <v>11410.162102162145</v>
      </c>
      <c r="H16" s="6">
        <f>_xlfn.LET(_xlpm.nakitavansno,H$2,_xlpm.ay,$B16,IF((_xlpm.ay-_xlpm.nakitavansno&gt;=1)*(_xlpm.ay-_xlpm.nakitavansno&lt;=12),_xlfn.XLOOKUP(_xlpm.nakitavansno,'183'!$A$2:$A$25,'183'!$Q$2:$Q$25,0),0))</f>
        <v>0</v>
      </c>
      <c r="I16" s="6">
        <f>_xlfn.LET(_xlpm.nakitavansno,I$2,_xlpm.ay,$B16,IF((_xlpm.ay-_xlpm.nakitavansno&gt;=1)*(_xlpm.ay-_xlpm.nakitavansno&lt;=12),_xlfn.XLOOKUP(_xlpm.nakitavansno,'183'!$A$2:$A$25,'183'!$Q$2:$Q$25,0),0))</f>
        <v>11410.162102162145</v>
      </c>
      <c r="J16" s="6">
        <f>_xlfn.LET(_xlpm.nakitavansno,J$2,_xlpm.ay,$B16,IF((_xlpm.ay-_xlpm.nakitavansno&gt;=1)*(_xlpm.ay-_xlpm.nakitavansno&lt;=12),_xlfn.XLOOKUP(_xlpm.nakitavansno,'183'!$A$2:$A$25,'183'!$Q$2:$Q$25,0),0))</f>
        <v>11410.162102162145</v>
      </c>
      <c r="K16" s="6">
        <f>_xlfn.LET(_xlpm.nakitavansno,K$2,_xlpm.ay,$B16,IF((_xlpm.ay-_xlpm.nakitavansno&gt;=1)*(_xlpm.ay-_xlpm.nakitavansno&lt;=12),_xlfn.XLOOKUP(_xlpm.nakitavansno,'183'!$A$2:$A$25,'183'!$Q$2:$Q$25,0),0))</f>
        <v>11410.162102162145</v>
      </c>
      <c r="L16" s="6">
        <f>_xlfn.LET(_xlpm.nakitavansno,L$2,_xlpm.ay,$B16,IF((_xlpm.ay-_xlpm.nakitavansno&gt;=1)*(_xlpm.ay-_xlpm.nakitavansno&lt;=12),_xlfn.XLOOKUP(_xlpm.nakitavansno,'183'!$A$2:$A$25,'183'!$Q$2:$Q$25,0),0))</f>
        <v>11410.162102162145</v>
      </c>
      <c r="M16" s="6">
        <f>_xlfn.LET(_xlpm.nakitavansno,M$2,_xlpm.ay,$B16,IF((_xlpm.ay-_xlpm.nakitavansno&gt;=1)*(_xlpm.ay-_xlpm.nakitavansno&lt;=12),_xlfn.XLOOKUP(_xlpm.nakitavansno,'183'!$A$2:$A$25,'183'!$Q$2:$Q$25,0),0))</f>
        <v>11410.162102162145</v>
      </c>
      <c r="N16" s="6">
        <f>_xlfn.LET(_xlpm.nakitavansno,N$2,_xlpm.ay,$B16,IF((_xlpm.ay-_xlpm.nakitavansno&gt;=1)*(_xlpm.ay-_xlpm.nakitavansno&lt;=12),_xlfn.XLOOKUP(_xlpm.nakitavansno,'183'!$A$2:$A$25,'183'!$Q$2:$Q$25,0),0))</f>
        <v>11410.162102162145</v>
      </c>
      <c r="O16" s="6">
        <f>_xlfn.LET(_xlpm.nakitavansno,O$2,_xlpm.ay,$B16,IF((_xlpm.ay-_xlpm.nakitavansno&gt;=1)*(_xlpm.ay-_xlpm.nakitavansno&lt;=12),_xlfn.XLOOKUP(_xlpm.nakitavansno,'183'!$A$2:$A$25,'183'!$Q$2:$Q$25,0),0))</f>
        <v>0</v>
      </c>
      <c r="P16" s="6">
        <f>_xlfn.LET(_xlpm.nakitavansno,P$2,_xlpm.ay,$B16,IF((_xlpm.ay-_xlpm.nakitavansno&gt;=1)*(_xlpm.ay-_xlpm.nakitavansno&lt;=12),_xlfn.XLOOKUP(_xlpm.nakitavansno,'183'!$A$2:$A$25,'183'!$Q$2:$Q$25,0),0))</f>
        <v>0</v>
      </c>
      <c r="Q16" s="6">
        <f>_xlfn.LET(_xlpm.nakitavansno,Q$2,_xlpm.ay,$B16,IF((_xlpm.ay-_xlpm.nakitavansno&gt;=1)*(_xlpm.ay-_xlpm.nakitavansno&lt;=12),_xlfn.XLOOKUP(_xlpm.nakitavansno,'183'!$A$2:$A$25,'183'!$Q$2:$Q$25,0),0))</f>
        <v>0</v>
      </c>
      <c r="R16" s="6">
        <f>_xlfn.LET(_xlpm.nakitavansno,R$2,_xlpm.ay,$B16,IF((_xlpm.ay-_xlpm.nakitavansno&gt;=1)*(_xlpm.ay-_xlpm.nakitavansno&lt;=12),_xlfn.XLOOKUP(_xlpm.nakitavansno,'183'!$A$2:$A$25,'183'!$Q$2:$Q$25,0),0))</f>
        <v>0</v>
      </c>
      <c r="S16" s="6">
        <f>_xlfn.LET(_xlpm.nakitavansno,S$2,_xlpm.ay,$B16,IF((_xlpm.ay-_xlpm.nakitavansno&gt;=1)*(_xlpm.ay-_xlpm.nakitavansno&lt;=12),_xlfn.XLOOKUP(_xlpm.nakitavansno,'183'!$A$2:$A$25,'183'!$Q$2:$Q$25,0),0))</f>
        <v>0</v>
      </c>
      <c r="T16" s="6">
        <f>_xlfn.LET(_xlpm.nakitavansno,T$2,_xlpm.ay,$B16,IF((_xlpm.ay-_xlpm.nakitavansno&gt;=1)*(_xlpm.ay-_xlpm.nakitavansno&lt;=12),_xlfn.XLOOKUP(_xlpm.nakitavansno,'183'!$A$2:$A$25,'183'!$Q$2:$Q$25,0),0))</f>
        <v>0</v>
      </c>
      <c r="U16" s="6">
        <f>_xlfn.LET(_xlpm.nakitavansno,U$2,_xlpm.ay,$B16,IF((_xlpm.ay-_xlpm.nakitavansno&gt;=1)*(_xlpm.ay-_xlpm.nakitavansno&lt;=12),_xlfn.XLOOKUP(_xlpm.nakitavansno,'183'!$A$2:$A$25,'183'!$Q$2:$Q$25,0),0))</f>
        <v>0</v>
      </c>
      <c r="V16" s="6">
        <f>_xlfn.LET(_xlpm.nakitavansno,V$2,_xlpm.ay,$B16,IF((_xlpm.ay-_xlpm.nakitavansno&gt;=1)*(_xlpm.ay-_xlpm.nakitavansno&lt;=12),_xlfn.XLOOKUP(_xlpm.nakitavansno,'183'!$A$2:$A$25,'183'!$Q$2:$Q$25,0),0))</f>
        <v>0</v>
      </c>
      <c r="W16" s="6">
        <f>_xlfn.LET(_xlpm.nakitavansno,W$2,_xlpm.ay,$B16,IF((_xlpm.ay-_xlpm.nakitavansno&gt;=1)*(_xlpm.ay-_xlpm.nakitavansno&lt;=12),_xlfn.XLOOKUP(_xlpm.nakitavansno,'183'!$A$2:$A$25,'183'!$Q$2:$Q$25,0),0))</f>
        <v>0</v>
      </c>
      <c r="X16" s="6">
        <f>_xlfn.LET(_xlpm.nakitavansno,X$2,_xlpm.ay,$B16,IF((_xlpm.ay-_xlpm.nakitavansno&gt;=1)*(_xlpm.ay-_xlpm.nakitavansno&lt;=12),_xlfn.XLOOKUP(_xlpm.nakitavansno,'183'!$A$2:$A$25,'183'!$Q$2:$Q$25,0),0))</f>
        <v>0</v>
      </c>
      <c r="Y16" s="6">
        <f>_xlfn.LET(_xlpm.nakitavansno,Y$2,_xlpm.ay,$B16,IF((_xlpm.ay-_xlpm.nakitavansno&gt;=1)*(_xlpm.ay-_xlpm.nakitavansno&lt;=12),_xlfn.XLOOKUP(_xlpm.nakitavansno,'183'!$A$2:$A$25,'183'!$Q$2:$Q$25,0),0))</f>
        <v>0</v>
      </c>
      <c r="Z16" s="6">
        <f>_xlfn.LET(_xlpm.nakitavansno,Z$2,_xlpm.ay,$B16,IF((_xlpm.ay-_xlpm.nakitavansno&gt;=1)*(_xlpm.ay-_xlpm.nakitavansno&lt;=12),_xlfn.XLOOKUP(_xlpm.nakitavansno,'183'!$A$2:$A$25,'183'!$Q$2:$Q$25,0),0))</f>
        <v>0</v>
      </c>
      <c r="AA16" s="6">
        <f t="shared" si="0"/>
        <v>91281.296817297145</v>
      </c>
    </row>
    <row r="17" spans="1:27" x14ac:dyDescent="0.25">
      <c r="A17" s="31"/>
      <c r="B17" s="3">
        <v>15</v>
      </c>
      <c r="C17" s="6">
        <f>_xlfn.LET(_xlpm.nakitavansno,C$2,_xlpm.ay,$B17,IF((_xlpm.ay-_xlpm.nakitavansno&gt;=1)*(_xlpm.ay-_xlpm.nakitavansno&lt;=12),_xlfn.XLOOKUP(_xlpm.nakitavansno,'183'!$A$2:$A$25,'183'!$Q$2:$Q$25,0),0))</f>
        <v>0</v>
      </c>
      <c r="D17" s="6">
        <f>_xlfn.LET(_xlpm.nakitavansno,D$2,_xlpm.ay,$B17,IF((_xlpm.ay-_xlpm.nakitavansno&gt;=1)*(_xlpm.ay-_xlpm.nakitavansno&lt;=12),_xlfn.XLOOKUP(_xlpm.nakitavansno,'183'!$A$2:$A$25,'183'!$Q$2:$Q$25,0),0))</f>
        <v>0</v>
      </c>
      <c r="E17" s="6">
        <f>_xlfn.LET(_xlpm.nakitavansno,E$2,_xlpm.ay,$B17,IF((_xlpm.ay-_xlpm.nakitavansno&gt;=1)*(_xlpm.ay-_xlpm.nakitavansno&lt;=12),_xlfn.XLOOKUP(_xlpm.nakitavansno,'183'!$A$2:$A$25,'183'!$Q$2:$Q$25,0),0))</f>
        <v>11410.162102162145</v>
      </c>
      <c r="F17" s="6">
        <f>_xlfn.LET(_xlpm.nakitavansno,F$2,_xlpm.ay,$B17,IF((_xlpm.ay-_xlpm.nakitavansno&gt;=1)*(_xlpm.ay-_xlpm.nakitavansno&lt;=12),_xlfn.XLOOKUP(_xlpm.nakitavansno,'183'!$A$2:$A$25,'183'!$Q$2:$Q$25,0),0))</f>
        <v>0</v>
      </c>
      <c r="G17" s="6">
        <f>_xlfn.LET(_xlpm.nakitavansno,G$2,_xlpm.ay,$B17,IF((_xlpm.ay-_xlpm.nakitavansno&gt;=1)*(_xlpm.ay-_xlpm.nakitavansno&lt;=12),_xlfn.XLOOKUP(_xlpm.nakitavansno,'183'!$A$2:$A$25,'183'!$Q$2:$Q$25,0),0))</f>
        <v>11410.162102162145</v>
      </c>
      <c r="H17" s="6">
        <f>_xlfn.LET(_xlpm.nakitavansno,H$2,_xlpm.ay,$B17,IF((_xlpm.ay-_xlpm.nakitavansno&gt;=1)*(_xlpm.ay-_xlpm.nakitavansno&lt;=12),_xlfn.XLOOKUP(_xlpm.nakitavansno,'183'!$A$2:$A$25,'183'!$Q$2:$Q$25,0),0))</f>
        <v>0</v>
      </c>
      <c r="I17" s="6">
        <f>_xlfn.LET(_xlpm.nakitavansno,I$2,_xlpm.ay,$B17,IF((_xlpm.ay-_xlpm.nakitavansno&gt;=1)*(_xlpm.ay-_xlpm.nakitavansno&lt;=12),_xlfn.XLOOKUP(_xlpm.nakitavansno,'183'!$A$2:$A$25,'183'!$Q$2:$Q$25,0),0))</f>
        <v>11410.162102162145</v>
      </c>
      <c r="J17" s="6">
        <f>_xlfn.LET(_xlpm.nakitavansno,J$2,_xlpm.ay,$B17,IF((_xlpm.ay-_xlpm.nakitavansno&gt;=1)*(_xlpm.ay-_xlpm.nakitavansno&lt;=12),_xlfn.XLOOKUP(_xlpm.nakitavansno,'183'!$A$2:$A$25,'183'!$Q$2:$Q$25,0),0))</f>
        <v>11410.162102162145</v>
      </c>
      <c r="K17" s="6">
        <f>_xlfn.LET(_xlpm.nakitavansno,K$2,_xlpm.ay,$B17,IF((_xlpm.ay-_xlpm.nakitavansno&gt;=1)*(_xlpm.ay-_xlpm.nakitavansno&lt;=12),_xlfn.XLOOKUP(_xlpm.nakitavansno,'183'!$A$2:$A$25,'183'!$Q$2:$Q$25,0),0))</f>
        <v>11410.162102162145</v>
      </c>
      <c r="L17" s="6">
        <f>_xlfn.LET(_xlpm.nakitavansno,L$2,_xlpm.ay,$B17,IF((_xlpm.ay-_xlpm.nakitavansno&gt;=1)*(_xlpm.ay-_xlpm.nakitavansno&lt;=12),_xlfn.XLOOKUP(_xlpm.nakitavansno,'183'!$A$2:$A$25,'183'!$Q$2:$Q$25,0),0))</f>
        <v>11410.162102162145</v>
      </c>
      <c r="M17" s="6">
        <f>_xlfn.LET(_xlpm.nakitavansno,M$2,_xlpm.ay,$B17,IF((_xlpm.ay-_xlpm.nakitavansno&gt;=1)*(_xlpm.ay-_xlpm.nakitavansno&lt;=12),_xlfn.XLOOKUP(_xlpm.nakitavansno,'183'!$A$2:$A$25,'183'!$Q$2:$Q$25,0),0))</f>
        <v>11410.162102162145</v>
      </c>
      <c r="N17" s="6">
        <f>_xlfn.LET(_xlpm.nakitavansno,N$2,_xlpm.ay,$B17,IF((_xlpm.ay-_xlpm.nakitavansno&gt;=1)*(_xlpm.ay-_xlpm.nakitavansno&lt;=12),_xlfn.XLOOKUP(_xlpm.nakitavansno,'183'!$A$2:$A$25,'183'!$Q$2:$Q$25,0),0))</f>
        <v>11410.162102162145</v>
      </c>
      <c r="O17" s="6">
        <f>_xlfn.LET(_xlpm.nakitavansno,O$2,_xlpm.ay,$B17,IF((_xlpm.ay-_xlpm.nakitavansno&gt;=1)*(_xlpm.ay-_xlpm.nakitavansno&lt;=12),_xlfn.XLOOKUP(_xlpm.nakitavansno,'183'!$A$2:$A$25,'183'!$Q$2:$Q$25,0),0))</f>
        <v>0</v>
      </c>
      <c r="P17" s="6">
        <f>_xlfn.LET(_xlpm.nakitavansno,P$2,_xlpm.ay,$B17,IF((_xlpm.ay-_xlpm.nakitavansno&gt;=1)*(_xlpm.ay-_xlpm.nakitavansno&lt;=12),_xlfn.XLOOKUP(_xlpm.nakitavansno,'183'!$A$2:$A$25,'183'!$Q$2:$Q$25,0),0))</f>
        <v>0</v>
      </c>
      <c r="Q17" s="6">
        <f>_xlfn.LET(_xlpm.nakitavansno,Q$2,_xlpm.ay,$B17,IF((_xlpm.ay-_xlpm.nakitavansno&gt;=1)*(_xlpm.ay-_xlpm.nakitavansno&lt;=12),_xlfn.XLOOKUP(_xlpm.nakitavansno,'183'!$A$2:$A$25,'183'!$Q$2:$Q$25,0),0))</f>
        <v>0</v>
      </c>
      <c r="R17" s="6">
        <f>_xlfn.LET(_xlpm.nakitavansno,R$2,_xlpm.ay,$B17,IF((_xlpm.ay-_xlpm.nakitavansno&gt;=1)*(_xlpm.ay-_xlpm.nakitavansno&lt;=12),_xlfn.XLOOKUP(_xlpm.nakitavansno,'183'!$A$2:$A$25,'183'!$Q$2:$Q$25,0),0))</f>
        <v>0</v>
      </c>
      <c r="S17" s="6">
        <f>_xlfn.LET(_xlpm.nakitavansno,S$2,_xlpm.ay,$B17,IF((_xlpm.ay-_xlpm.nakitavansno&gt;=1)*(_xlpm.ay-_xlpm.nakitavansno&lt;=12),_xlfn.XLOOKUP(_xlpm.nakitavansno,'183'!$A$2:$A$25,'183'!$Q$2:$Q$25,0),0))</f>
        <v>0</v>
      </c>
      <c r="T17" s="6">
        <f>_xlfn.LET(_xlpm.nakitavansno,T$2,_xlpm.ay,$B17,IF((_xlpm.ay-_xlpm.nakitavansno&gt;=1)*(_xlpm.ay-_xlpm.nakitavansno&lt;=12),_xlfn.XLOOKUP(_xlpm.nakitavansno,'183'!$A$2:$A$25,'183'!$Q$2:$Q$25,0),0))</f>
        <v>0</v>
      </c>
      <c r="U17" s="6">
        <f>_xlfn.LET(_xlpm.nakitavansno,U$2,_xlpm.ay,$B17,IF((_xlpm.ay-_xlpm.nakitavansno&gt;=1)*(_xlpm.ay-_xlpm.nakitavansno&lt;=12),_xlfn.XLOOKUP(_xlpm.nakitavansno,'183'!$A$2:$A$25,'183'!$Q$2:$Q$25,0),0))</f>
        <v>0</v>
      </c>
      <c r="V17" s="6">
        <f>_xlfn.LET(_xlpm.nakitavansno,V$2,_xlpm.ay,$B17,IF((_xlpm.ay-_xlpm.nakitavansno&gt;=1)*(_xlpm.ay-_xlpm.nakitavansno&lt;=12),_xlfn.XLOOKUP(_xlpm.nakitavansno,'183'!$A$2:$A$25,'183'!$Q$2:$Q$25,0),0))</f>
        <v>0</v>
      </c>
      <c r="W17" s="6">
        <f>_xlfn.LET(_xlpm.nakitavansno,W$2,_xlpm.ay,$B17,IF((_xlpm.ay-_xlpm.nakitavansno&gt;=1)*(_xlpm.ay-_xlpm.nakitavansno&lt;=12),_xlfn.XLOOKUP(_xlpm.nakitavansno,'183'!$A$2:$A$25,'183'!$Q$2:$Q$25,0),0))</f>
        <v>0</v>
      </c>
      <c r="X17" s="6">
        <f>_xlfn.LET(_xlpm.nakitavansno,X$2,_xlpm.ay,$B17,IF((_xlpm.ay-_xlpm.nakitavansno&gt;=1)*(_xlpm.ay-_xlpm.nakitavansno&lt;=12),_xlfn.XLOOKUP(_xlpm.nakitavansno,'183'!$A$2:$A$25,'183'!$Q$2:$Q$25,0),0))</f>
        <v>0</v>
      </c>
      <c r="Y17" s="6">
        <f>_xlfn.LET(_xlpm.nakitavansno,Y$2,_xlpm.ay,$B17,IF((_xlpm.ay-_xlpm.nakitavansno&gt;=1)*(_xlpm.ay-_xlpm.nakitavansno&lt;=12),_xlfn.XLOOKUP(_xlpm.nakitavansno,'183'!$A$2:$A$25,'183'!$Q$2:$Q$25,0),0))</f>
        <v>0</v>
      </c>
      <c r="Z17" s="6">
        <f>_xlfn.LET(_xlpm.nakitavansno,Z$2,_xlpm.ay,$B17,IF((_xlpm.ay-_xlpm.nakitavansno&gt;=1)*(_xlpm.ay-_xlpm.nakitavansno&lt;=12),_xlfn.XLOOKUP(_xlpm.nakitavansno,'183'!$A$2:$A$25,'183'!$Q$2:$Q$25,0),0))</f>
        <v>0</v>
      </c>
      <c r="AA17" s="6">
        <f t="shared" si="0"/>
        <v>91281.296817297145</v>
      </c>
    </row>
    <row r="18" spans="1:27" x14ac:dyDescent="0.25">
      <c r="A18" s="31"/>
      <c r="B18" s="3">
        <v>16</v>
      </c>
      <c r="C18" s="6">
        <f>_xlfn.LET(_xlpm.nakitavansno,C$2,_xlpm.ay,$B18,IF((_xlpm.ay-_xlpm.nakitavansno&gt;=1)*(_xlpm.ay-_xlpm.nakitavansno&lt;=12),_xlfn.XLOOKUP(_xlpm.nakitavansno,'183'!$A$2:$A$25,'183'!$Q$2:$Q$25,0),0))</f>
        <v>0</v>
      </c>
      <c r="D18" s="6">
        <f>_xlfn.LET(_xlpm.nakitavansno,D$2,_xlpm.ay,$B18,IF((_xlpm.ay-_xlpm.nakitavansno&gt;=1)*(_xlpm.ay-_xlpm.nakitavansno&lt;=12),_xlfn.XLOOKUP(_xlpm.nakitavansno,'183'!$A$2:$A$25,'183'!$Q$2:$Q$25,0),0))</f>
        <v>0</v>
      </c>
      <c r="E18" s="6">
        <f>_xlfn.LET(_xlpm.nakitavansno,E$2,_xlpm.ay,$B18,IF((_xlpm.ay-_xlpm.nakitavansno&gt;=1)*(_xlpm.ay-_xlpm.nakitavansno&lt;=12),_xlfn.XLOOKUP(_xlpm.nakitavansno,'183'!$A$2:$A$25,'183'!$Q$2:$Q$25,0),0))</f>
        <v>0</v>
      </c>
      <c r="F18" s="6">
        <f>_xlfn.LET(_xlpm.nakitavansno,F$2,_xlpm.ay,$B18,IF((_xlpm.ay-_xlpm.nakitavansno&gt;=1)*(_xlpm.ay-_xlpm.nakitavansno&lt;=12),_xlfn.XLOOKUP(_xlpm.nakitavansno,'183'!$A$2:$A$25,'183'!$Q$2:$Q$25,0),0))</f>
        <v>0</v>
      </c>
      <c r="G18" s="6">
        <f>_xlfn.LET(_xlpm.nakitavansno,G$2,_xlpm.ay,$B18,IF((_xlpm.ay-_xlpm.nakitavansno&gt;=1)*(_xlpm.ay-_xlpm.nakitavansno&lt;=12),_xlfn.XLOOKUP(_xlpm.nakitavansno,'183'!$A$2:$A$25,'183'!$Q$2:$Q$25,0),0))</f>
        <v>11410.162102162145</v>
      </c>
      <c r="H18" s="6">
        <f>_xlfn.LET(_xlpm.nakitavansno,H$2,_xlpm.ay,$B18,IF((_xlpm.ay-_xlpm.nakitavansno&gt;=1)*(_xlpm.ay-_xlpm.nakitavansno&lt;=12),_xlfn.XLOOKUP(_xlpm.nakitavansno,'183'!$A$2:$A$25,'183'!$Q$2:$Q$25,0),0))</f>
        <v>0</v>
      </c>
      <c r="I18" s="6">
        <f>_xlfn.LET(_xlpm.nakitavansno,I$2,_xlpm.ay,$B18,IF((_xlpm.ay-_xlpm.nakitavansno&gt;=1)*(_xlpm.ay-_xlpm.nakitavansno&lt;=12),_xlfn.XLOOKUP(_xlpm.nakitavansno,'183'!$A$2:$A$25,'183'!$Q$2:$Q$25,0),0))</f>
        <v>11410.162102162145</v>
      </c>
      <c r="J18" s="6">
        <f>_xlfn.LET(_xlpm.nakitavansno,J$2,_xlpm.ay,$B18,IF((_xlpm.ay-_xlpm.nakitavansno&gt;=1)*(_xlpm.ay-_xlpm.nakitavansno&lt;=12),_xlfn.XLOOKUP(_xlpm.nakitavansno,'183'!$A$2:$A$25,'183'!$Q$2:$Q$25,0),0))</f>
        <v>11410.162102162145</v>
      </c>
      <c r="K18" s="6">
        <f>_xlfn.LET(_xlpm.nakitavansno,K$2,_xlpm.ay,$B18,IF((_xlpm.ay-_xlpm.nakitavansno&gt;=1)*(_xlpm.ay-_xlpm.nakitavansno&lt;=12),_xlfn.XLOOKUP(_xlpm.nakitavansno,'183'!$A$2:$A$25,'183'!$Q$2:$Q$25,0),0))</f>
        <v>11410.162102162145</v>
      </c>
      <c r="L18" s="6">
        <f>_xlfn.LET(_xlpm.nakitavansno,L$2,_xlpm.ay,$B18,IF((_xlpm.ay-_xlpm.nakitavansno&gt;=1)*(_xlpm.ay-_xlpm.nakitavansno&lt;=12),_xlfn.XLOOKUP(_xlpm.nakitavansno,'183'!$A$2:$A$25,'183'!$Q$2:$Q$25,0),0))</f>
        <v>11410.162102162145</v>
      </c>
      <c r="M18" s="6">
        <f>_xlfn.LET(_xlpm.nakitavansno,M$2,_xlpm.ay,$B18,IF((_xlpm.ay-_xlpm.nakitavansno&gt;=1)*(_xlpm.ay-_xlpm.nakitavansno&lt;=12),_xlfn.XLOOKUP(_xlpm.nakitavansno,'183'!$A$2:$A$25,'183'!$Q$2:$Q$25,0),0))</f>
        <v>11410.162102162145</v>
      </c>
      <c r="N18" s="6">
        <f>_xlfn.LET(_xlpm.nakitavansno,N$2,_xlpm.ay,$B18,IF((_xlpm.ay-_xlpm.nakitavansno&gt;=1)*(_xlpm.ay-_xlpm.nakitavansno&lt;=12),_xlfn.XLOOKUP(_xlpm.nakitavansno,'183'!$A$2:$A$25,'183'!$Q$2:$Q$25,0),0))</f>
        <v>11410.162102162145</v>
      </c>
      <c r="O18" s="6">
        <f>_xlfn.LET(_xlpm.nakitavansno,O$2,_xlpm.ay,$B18,IF((_xlpm.ay-_xlpm.nakitavansno&gt;=1)*(_xlpm.ay-_xlpm.nakitavansno&lt;=12),_xlfn.XLOOKUP(_xlpm.nakitavansno,'183'!$A$2:$A$25,'183'!$Q$2:$Q$25,0),0))</f>
        <v>0</v>
      </c>
      <c r="P18" s="6">
        <f>_xlfn.LET(_xlpm.nakitavansno,P$2,_xlpm.ay,$B18,IF((_xlpm.ay-_xlpm.nakitavansno&gt;=1)*(_xlpm.ay-_xlpm.nakitavansno&lt;=12),_xlfn.XLOOKUP(_xlpm.nakitavansno,'183'!$A$2:$A$25,'183'!$Q$2:$Q$25,0),0))</f>
        <v>0</v>
      </c>
      <c r="Q18" s="6">
        <f>_xlfn.LET(_xlpm.nakitavansno,Q$2,_xlpm.ay,$B18,IF((_xlpm.ay-_xlpm.nakitavansno&gt;=1)*(_xlpm.ay-_xlpm.nakitavansno&lt;=12),_xlfn.XLOOKUP(_xlpm.nakitavansno,'183'!$A$2:$A$25,'183'!$Q$2:$Q$25,0),0))</f>
        <v>0</v>
      </c>
      <c r="R18" s="6">
        <f>_xlfn.LET(_xlpm.nakitavansno,R$2,_xlpm.ay,$B18,IF((_xlpm.ay-_xlpm.nakitavansno&gt;=1)*(_xlpm.ay-_xlpm.nakitavansno&lt;=12),_xlfn.XLOOKUP(_xlpm.nakitavansno,'183'!$A$2:$A$25,'183'!$Q$2:$Q$25,0),0))</f>
        <v>0</v>
      </c>
      <c r="S18" s="6">
        <f>_xlfn.LET(_xlpm.nakitavansno,S$2,_xlpm.ay,$B18,IF((_xlpm.ay-_xlpm.nakitavansno&gt;=1)*(_xlpm.ay-_xlpm.nakitavansno&lt;=12),_xlfn.XLOOKUP(_xlpm.nakitavansno,'183'!$A$2:$A$25,'183'!$Q$2:$Q$25,0),0))</f>
        <v>0</v>
      </c>
      <c r="T18" s="6">
        <f>_xlfn.LET(_xlpm.nakitavansno,T$2,_xlpm.ay,$B18,IF((_xlpm.ay-_xlpm.nakitavansno&gt;=1)*(_xlpm.ay-_xlpm.nakitavansno&lt;=12),_xlfn.XLOOKUP(_xlpm.nakitavansno,'183'!$A$2:$A$25,'183'!$Q$2:$Q$25,0),0))</f>
        <v>0</v>
      </c>
      <c r="U18" s="6">
        <f>_xlfn.LET(_xlpm.nakitavansno,U$2,_xlpm.ay,$B18,IF((_xlpm.ay-_xlpm.nakitavansno&gt;=1)*(_xlpm.ay-_xlpm.nakitavansno&lt;=12),_xlfn.XLOOKUP(_xlpm.nakitavansno,'183'!$A$2:$A$25,'183'!$Q$2:$Q$25,0),0))</f>
        <v>0</v>
      </c>
      <c r="V18" s="6">
        <f>_xlfn.LET(_xlpm.nakitavansno,V$2,_xlpm.ay,$B18,IF((_xlpm.ay-_xlpm.nakitavansno&gt;=1)*(_xlpm.ay-_xlpm.nakitavansno&lt;=12),_xlfn.XLOOKUP(_xlpm.nakitavansno,'183'!$A$2:$A$25,'183'!$Q$2:$Q$25,0),0))</f>
        <v>0</v>
      </c>
      <c r="W18" s="6">
        <f>_xlfn.LET(_xlpm.nakitavansno,W$2,_xlpm.ay,$B18,IF((_xlpm.ay-_xlpm.nakitavansno&gt;=1)*(_xlpm.ay-_xlpm.nakitavansno&lt;=12),_xlfn.XLOOKUP(_xlpm.nakitavansno,'183'!$A$2:$A$25,'183'!$Q$2:$Q$25,0),0))</f>
        <v>0</v>
      </c>
      <c r="X18" s="6">
        <f>_xlfn.LET(_xlpm.nakitavansno,X$2,_xlpm.ay,$B18,IF((_xlpm.ay-_xlpm.nakitavansno&gt;=1)*(_xlpm.ay-_xlpm.nakitavansno&lt;=12),_xlfn.XLOOKUP(_xlpm.nakitavansno,'183'!$A$2:$A$25,'183'!$Q$2:$Q$25,0),0))</f>
        <v>0</v>
      </c>
      <c r="Y18" s="6">
        <f>_xlfn.LET(_xlpm.nakitavansno,Y$2,_xlpm.ay,$B18,IF((_xlpm.ay-_xlpm.nakitavansno&gt;=1)*(_xlpm.ay-_xlpm.nakitavansno&lt;=12),_xlfn.XLOOKUP(_xlpm.nakitavansno,'183'!$A$2:$A$25,'183'!$Q$2:$Q$25,0),0))</f>
        <v>0</v>
      </c>
      <c r="Z18" s="6">
        <f>_xlfn.LET(_xlpm.nakitavansno,Z$2,_xlpm.ay,$B18,IF((_xlpm.ay-_xlpm.nakitavansno&gt;=1)*(_xlpm.ay-_xlpm.nakitavansno&lt;=12),_xlfn.XLOOKUP(_xlpm.nakitavansno,'183'!$A$2:$A$25,'183'!$Q$2:$Q$25,0),0))</f>
        <v>0</v>
      </c>
      <c r="AA18" s="6">
        <f t="shared" si="0"/>
        <v>79871.134715135006</v>
      </c>
    </row>
    <row r="19" spans="1:27" x14ac:dyDescent="0.25">
      <c r="A19" s="31"/>
      <c r="B19" s="3">
        <v>17</v>
      </c>
      <c r="C19" s="6">
        <f>_xlfn.LET(_xlpm.nakitavansno,C$2,_xlpm.ay,$B19,IF((_xlpm.ay-_xlpm.nakitavansno&gt;=1)*(_xlpm.ay-_xlpm.nakitavansno&lt;=12),_xlfn.XLOOKUP(_xlpm.nakitavansno,'183'!$A$2:$A$25,'183'!$Q$2:$Q$25,0),0))</f>
        <v>0</v>
      </c>
      <c r="D19" s="6">
        <f>_xlfn.LET(_xlpm.nakitavansno,D$2,_xlpm.ay,$B19,IF((_xlpm.ay-_xlpm.nakitavansno&gt;=1)*(_xlpm.ay-_xlpm.nakitavansno&lt;=12),_xlfn.XLOOKUP(_xlpm.nakitavansno,'183'!$A$2:$A$25,'183'!$Q$2:$Q$25,0),0))</f>
        <v>0</v>
      </c>
      <c r="E19" s="6">
        <f>_xlfn.LET(_xlpm.nakitavansno,E$2,_xlpm.ay,$B19,IF((_xlpm.ay-_xlpm.nakitavansno&gt;=1)*(_xlpm.ay-_xlpm.nakitavansno&lt;=12),_xlfn.XLOOKUP(_xlpm.nakitavansno,'183'!$A$2:$A$25,'183'!$Q$2:$Q$25,0),0))</f>
        <v>0</v>
      </c>
      <c r="F19" s="6">
        <f>_xlfn.LET(_xlpm.nakitavansno,F$2,_xlpm.ay,$B19,IF((_xlpm.ay-_xlpm.nakitavansno&gt;=1)*(_xlpm.ay-_xlpm.nakitavansno&lt;=12),_xlfn.XLOOKUP(_xlpm.nakitavansno,'183'!$A$2:$A$25,'183'!$Q$2:$Q$25,0),0))</f>
        <v>0</v>
      </c>
      <c r="G19" s="6">
        <f>_xlfn.LET(_xlpm.nakitavansno,G$2,_xlpm.ay,$B19,IF((_xlpm.ay-_xlpm.nakitavansno&gt;=1)*(_xlpm.ay-_xlpm.nakitavansno&lt;=12),_xlfn.XLOOKUP(_xlpm.nakitavansno,'183'!$A$2:$A$25,'183'!$Q$2:$Q$25,0),0))</f>
        <v>11410.162102162145</v>
      </c>
      <c r="H19" s="6">
        <f>_xlfn.LET(_xlpm.nakitavansno,H$2,_xlpm.ay,$B19,IF((_xlpm.ay-_xlpm.nakitavansno&gt;=1)*(_xlpm.ay-_xlpm.nakitavansno&lt;=12),_xlfn.XLOOKUP(_xlpm.nakitavansno,'183'!$A$2:$A$25,'183'!$Q$2:$Q$25,0),0))</f>
        <v>0</v>
      </c>
      <c r="I19" s="6">
        <f>_xlfn.LET(_xlpm.nakitavansno,I$2,_xlpm.ay,$B19,IF((_xlpm.ay-_xlpm.nakitavansno&gt;=1)*(_xlpm.ay-_xlpm.nakitavansno&lt;=12),_xlfn.XLOOKUP(_xlpm.nakitavansno,'183'!$A$2:$A$25,'183'!$Q$2:$Q$25,0),0))</f>
        <v>11410.162102162145</v>
      </c>
      <c r="J19" s="6">
        <f>_xlfn.LET(_xlpm.nakitavansno,J$2,_xlpm.ay,$B19,IF((_xlpm.ay-_xlpm.nakitavansno&gt;=1)*(_xlpm.ay-_xlpm.nakitavansno&lt;=12),_xlfn.XLOOKUP(_xlpm.nakitavansno,'183'!$A$2:$A$25,'183'!$Q$2:$Q$25,0),0))</f>
        <v>11410.162102162145</v>
      </c>
      <c r="K19" s="6">
        <f>_xlfn.LET(_xlpm.nakitavansno,K$2,_xlpm.ay,$B19,IF((_xlpm.ay-_xlpm.nakitavansno&gt;=1)*(_xlpm.ay-_xlpm.nakitavansno&lt;=12),_xlfn.XLOOKUP(_xlpm.nakitavansno,'183'!$A$2:$A$25,'183'!$Q$2:$Q$25,0),0))</f>
        <v>11410.162102162145</v>
      </c>
      <c r="L19" s="6">
        <f>_xlfn.LET(_xlpm.nakitavansno,L$2,_xlpm.ay,$B19,IF((_xlpm.ay-_xlpm.nakitavansno&gt;=1)*(_xlpm.ay-_xlpm.nakitavansno&lt;=12),_xlfn.XLOOKUP(_xlpm.nakitavansno,'183'!$A$2:$A$25,'183'!$Q$2:$Q$25,0),0))</f>
        <v>11410.162102162145</v>
      </c>
      <c r="M19" s="6">
        <f>_xlfn.LET(_xlpm.nakitavansno,M$2,_xlpm.ay,$B19,IF((_xlpm.ay-_xlpm.nakitavansno&gt;=1)*(_xlpm.ay-_xlpm.nakitavansno&lt;=12),_xlfn.XLOOKUP(_xlpm.nakitavansno,'183'!$A$2:$A$25,'183'!$Q$2:$Q$25,0),0))</f>
        <v>11410.162102162145</v>
      </c>
      <c r="N19" s="6">
        <f>_xlfn.LET(_xlpm.nakitavansno,N$2,_xlpm.ay,$B19,IF((_xlpm.ay-_xlpm.nakitavansno&gt;=1)*(_xlpm.ay-_xlpm.nakitavansno&lt;=12),_xlfn.XLOOKUP(_xlpm.nakitavansno,'183'!$A$2:$A$25,'183'!$Q$2:$Q$25,0),0))</f>
        <v>11410.162102162145</v>
      </c>
      <c r="O19" s="6">
        <f>_xlfn.LET(_xlpm.nakitavansno,O$2,_xlpm.ay,$B19,IF((_xlpm.ay-_xlpm.nakitavansno&gt;=1)*(_xlpm.ay-_xlpm.nakitavansno&lt;=12),_xlfn.XLOOKUP(_xlpm.nakitavansno,'183'!$A$2:$A$25,'183'!$Q$2:$Q$25,0),0))</f>
        <v>0</v>
      </c>
      <c r="P19" s="6">
        <f>_xlfn.LET(_xlpm.nakitavansno,P$2,_xlpm.ay,$B19,IF((_xlpm.ay-_xlpm.nakitavansno&gt;=1)*(_xlpm.ay-_xlpm.nakitavansno&lt;=12),_xlfn.XLOOKUP(_xlpm.nakitavansno,'183'!$A$2:$A$25,'183'!$Q$2:$Q$25,0),0))</f>
        <v>0</v>
      </c>
      <c r="Q19" s="6">
        <f>_xlfn.LET(_xlpm.nakitavansno,Q$2,_xlpm.ay,$B19,IF((_xlpm.ay-_xlpm.nakitavansno&gt;=1)*(_xlpm.ay-_xlpm.nakitavansno&lt;=12),_xlfn.XLOOKUP(_xlpm.nakitavansno,'183'!$A$2:$A$25,'183'!$Q$2:$Q$25,0),0))</f>
        <v>0</v>
      </c>
      <c r="R19" s="6">
        <f>_xlfn.LET(_xlpm.nakitavansno,R$2,_xlpm.ay,$B19,IF((_xlpm.ay-_xlpm.nakitavansno&gt;=1)*(_xlpm.ay-_xlpm.nakitavansno&lt;=12),_xlfn.XLOOKUP(_xlpm.nakitavansno,'183'!$A$2:$A$25,'183'!$Q$2:$Q$25,0),0))</f>
        <v>0</v>
      </c>
      <c r="S19" s="6">
        <f>_xlfn.LET(_xlpm.nakitavansno,S$2,_xlpm.ay,$B19,IF((_xlpm.ay-_xlpm.nakitavansno&gt;=1)*(_xlpm.ay-_xlpm.nakitavansno&lt;=12),_xlfn.XLOOKUP(_xlpm.nakitavansno,'183'!$A$2:$A$25,'183'!$Q$2:$Q$25,0),0))</f>
        <v>0</v>
      </c>
      <c r="T19" s="6">
        <f>_xlfn.LET(_xlpm.nakitavansno,T$2,_xlpm.ay,$B19,IF((_xlpm.ay-_xlpm.nakitavansno&gt;=1)*(_xlpm.ay-_xlpm.nakitavansno&lt;=12),_xlfn.XLOOKUP(_xlpm.nakitavansno,'183'!$A$2:$A$25,'183'!$Q$2:$Q$25,0),0))</f>
        <v>0</v>
      </c>
      <c r="U19" s="6">
        <f>_xlfn.LET(_xlpm.nakitavansno,U$2,_xlpm.ay,$B19,IF((_xlpm.ay-_xlpm.nakitavansno&gt;=1)*(_xlpm.ay-_xlpm.nakitavansno&lt;=12),_xlfn.XLOOKUP(_xlpm.nakitavansno,'183'!$A$2:$A$25,'183'!$Q$2:$Q$25,0),0))</f>
        <v>0</v>
      </c>
      <c r="V19" s="6">
        <f>_xlfn.LET(_xlpm.nakitavansno,V$2,_xlpm.ay,$B19,IF((_xlpm.ay-_xlpm.nakitavansno&gt;=1)*(_xlpm.ay-_xlpm.nakitavansno&lt;=12),_xlfn.XLOOKUP(_xlpm.nakitavansno,'183'!$A$2:$A$25,'183'!$Q$2:$Q$25,0),0))</f>
        <v>0</v>
      </c>
      <c r="W19" s="6">
        <f>_xlfn.LET(_xlpm.nakitavansno,W$2,_xlpm.ay,$B19,IF((_xlpm.ay-_xlpm.nakitavansno&gt;=1)*(_xlpm.ay-_xlpm.nakitavansno&lt;=12),_xlfn.XLOOKUP(_xlpm.nakitavansno,'183'!$A$2:$A$25,'183'!$Q$2:$Q$25,0),0))</f>
        <v>0</v>
      </c>
      <c r="X19" s="6">
        <f>_xlfn.LET(_xlpm.nakitavansno,X$2,_xlpm.ay,$B19,IF((_xlpm.ay-_xlpm.nakitavansno&gt;=1)*(_xlpm.ay-_xlpm.nakitavansno&lt;=12),_xlfn.XLOOKUP(_xlpm.nakitavansno,'183'!$A$2:$A$25,'183'!$Q$2:$Q$25,0),0))</f>
        <v>0</v>
      </c>
      <c r="Y19" s="6">
        <f>_xlfn.LET(_xlpm.nakitavansno,Y$2,_xlpm.ay,$B19,IF((_xlpm.ay-_xlpm.nakitavansno&gt;=1)*(_xlpm.ay-_xlpm.nakitavansno&lt;=12),_xlfn.XLOOKUP(_xlpm.nakitavansno,'183'!$A$2:$A$25,'183'!$Q$2:$Q$25,0),0))</f>
        <v>0</v>
      </c>
      <c r="Z19" s="6">
        <f>_xlfn.LET(_xlpm.nakitavansno,Z$2,_xlpm.ay,$B19,IF((_xlpm.ay-_xlpm.nakitavansno&gt;=1)*(_xlpm.ay-_xlpm.nakitavansno&lt;=12),_xlfn.XLOOKUP(_xlpm.nakitavansno,'183'!$A$2:$A$25,'183'!$Q$2:$Q$25,0),0))</f>
        <v>0</v>
      </c>
      <c r="AA19" s="6">
        <f t="shared" si="0"/>
        <v>79871.134715135006</v>
      </c>
    </row>
    <row r="20" spans="1:27" x14ac:dyDescent="0.25">
      <c r="A20" s="31"/>
      <c r="B20" s="3">
        <v>18</v>
      </c>
      <c r="C20" s="6">
        <f>_xlfn.LET(_xlpm.nakitavansno,C$2,_xlpm.ay,$B20,IF((_xlpm.ay-_xlpm.nakitavansno&gt;=1)*(_xlpm.ay-_xlpm.nakitavansno&lt;=12),_xlfn.XLOOKUP(_xlpm.nakitavansno,'183'!$A$2:$A$25,'183'!$Q$2:$Q$25,0),0))</f>
        <v>0</v>
      </c>
      <c r="D20" s="6">
        <f>_xlfn.LET(_xlpm.nakitavansno,D$2,_xlpm.ay,$B20,IF((_xlpm.ay-_xlpm.nakitavansno&gt;=1)*(_xlpm.ay-_xlpm.nakitavansno&lt;=12),_xlfn.XLOOKUP(_xlpm.nakitavansno,'183'!$A$2:$A$25,'183'!$Q$2:$Q$25,0),0))</f>
        <v>0</v>
      </c>
      <c r="E20" s="6">
        <f>_xlfn.LET(_xlpm.nakitavansno,E$2,_xlpm.ay,$B20,IF((_xlpm.ay-_xlpm.nakitavansno&gt;=1)*(_xlpm.ay-_xlpm.nakitavansno&lt;=12),_xlfn.XLOOKUP(_xlpm.nakitavansno,'183'!$A$2:$A$25,'183'!$Q$2:$Q$25,0),0))</f>
        <v>0</v>
      </c>
      <c r="F20" s="6">
        <f>_xlfn.LET(_xlpm.nakitavansno,F$2,_xlpm.ay,$B20,IF((_xlpm.ay-_xlpm.nakitavansno&gt;=1)*(_xlpm.ay-_xlpm.nakitavansno&lt;=12),_xlfn.XLOOKUP(_xlpm.nakitavansno,'183'!$A$2:$A$25,'183'!$Q$2:$Q$25,0),0))</f>
        <v>0</v>
      </c>
      <c r="G20" s="6">
        <f>_xlfn.LET(_xlpm.nakitavansno,G$2,_xlpm.ay,$B20,IF((_xlpm.ay-_xlpm.nakitavansno&gt;=1)*(_xlpm.ay-_xlpm.nakitavansno&lt;=12),_xlfn.XLOOKUP(_xlpm.nakitavansno,'183'!$A$2:$A$25,'183'!$Q$2:$Q$25,0),0))</f>
        <v>0</v>
      </c>
      <c r="H20" s="6">
        <f>_xlfn.LET(_xlpm.nakitavansno,H$2,_xlpm.ay,$B20,IF((_xlpm.ay-_xlpm.nakitavansno&gt;=1)*(_xlpm.ay-_xlpm.nakitavansno&lt;=12),_xlfn.XLOOKUP(_xlpm.nakitavansno,'183'!$A$2:$A$25,'183'!$Q$2:$Q$25,0),0))</f>
        <v>0</v>
      </c>
      <c r="I20" s="6">
        <f>_xlfn.LET(_xlpm.nakitavansno,I$2,_xlpm.ay,$B20,IF((_xlpm.ay-_xlpm.nakitavansno&gt;=1)*(_xlpm.ay-_xlpm.nakitavansno&lt;=12),_xlfn.XLOOKUP(_xlpm.nakitavansno,'183'!$A$2:$A$25,'183'!$Q$2:$Q$25,0),0))</f>
        <v>11410.162102162145</v>
      </c>
      <c r="J20" s="6">
        <f>_xlfn.LET(_xlpm.nakitavansno,J$2,_xlpm.ay,$B20,IF((_xlpm.ay-_xlpm.nakitavansno&gt;=1)*(_xlpm.ay-_xlpm.nakitavansno&lt;=12),_xlfn.XLOOKUP(_xlpm.nakitavansno,'183'!$A$2:$A$25,'183'!$Q$2:$Q$25,0),0))</f>
        <v>11410.162102162145</v>
      </c>
      <c r="K20" s="6">
        <f>_xlfn.LET(_xlpm.nakitavansno,K$2,_xlpm.ay,$B20,IF((_xlpm.ay-_xlpm.nakitavansno&gt;=1)*(_xlpm.ay-_xlpm.nakitavansno&lt;=12),_xlfn.XLOOKUP(_xlpm.nakitavansno,'183'!$A$2:$A$25,'183'!$Q$2:$Q$25,0),0))</f>
        <v>11410.162102162145</v>
      </c>
      <c r="L20" s="6">
        <f>_xlfn.LET(_xlpm.nakitavansno,L$2,_xlpm.ay,$B20,IF((_xlpm.ay-_xlpm.nakitavansno&gt;=1)*(_xlpm.ay-_xlpm.nakitavansno&lt;=12),_xlfn.XLOOKUP(_xlpm.nakitavansno,'183'!$A$2:$A$25,'183'!$Q$2:$Q$25,0),0))</f>
        <v>11410.162102162145</v>
      </c>
      <c r="M20" s="6">
        <f>_xlfn.LET(_xlpm.nakitavansno,M$2,_xlpm.ay,$B20,IF((_xlpm.ay-_xlpm.nakitavansno&gt;=1)*(_xlpm.ay-_xlpm.nakitavansno&lt;=12),_xlfn.XLOOKUP(_xlpm.nakitavansno,'183'!$A$2:$A$25,'183'!$Q$2:$Q$25,0),0))</f>
        <v>11410.162102162145</v>
      </c>
      <c r="N20" s="6">
        <f>_xlfn.LET(_xlpm.nakitavansno,N$2,_xlpm.ay,$B20,IF((_xlpm.ay-_xlpm.nakitavansno&gt;=1)*(_xlpm.ay-_xlpm.nakitavansno&lt;=12),_xlfn.XLOOKUP(_xlpm.nakitavansno,'183'!$A$2:$A$25,'183'!$Q$2:$Q$25,0),0))</f>
        <v>11410.162102162145</v>
      </c>
      <c r="O20" s="6">
        <f>_xlfn.LET(_xlpm.nakitavansno,O$2,_xlpm.ay,$B20,IF((_xlpm.ay-_xlpm.nakitavansno&gt;=1)*(_xlpm.ay-_xlpm.nakitavansno&lt;=12),_xlfn.XLOOKUP(_xlpm.nakitavansno,'183'!$A$2:$A$25,'183'!$Q$2:$Q$25,0),0))</f>
        <v>0</v>
      </c>
      <c r="P20" s="6">
        <f>_xlfn.LET(_xlpm.nakitavansno,P$2,_xlpm.ay,$B20,IF((_xlpm.ay-_xlpm.nakitavansno&gt;=1)*(_xlpm.ay-_xlpm.nakitavansno&lt;=12),_xlfn.XLOOKUP(_xlpm.nakitavansno,'183'!$A$2:$A$25,'183'!$Q$2:$Q$25,0),0))</f>
        <v>0</v>
      </c>
      <c r="Q20" s="6">
        <f>_xlfn.LET(_xlpm.nakitavansno,Q$2,_xlpm.ay,$B20,IF((_xlpm.ay-_xlpm.nakitavansno&gt;=1)*(_xlpm.ay-_xlpm.nakitavansno&lt;=12),_xlfn.XLOOKUP(_xlpm.nakitavansno,'183'!$A$2:$A$25,'183'!$Q$2:$Q$25,0),0))</f>
        <v>0</v>
      </c>
      <c r="R20" s="6">
        <f>_xlfn.LET(_xlpm.nakitavansno,R$2,_xlpm.ay,$B20,IF((_xlpm.ay-_xlpm.nakitavansno&gt;=1)*(_xlpm.ay-_xlpm.nakitavansno&lt;=12),_xlfn.XLOOKUP(_xlpm.nakitavansno,'183'!$A$2:$A$25,'183'!$Q$2:$Q$25,0),0))</f>
        <v>0</v>
      </c>
      <c r="S20" s="6">
        <f>_xlfn.LET(_xlpm.nakitavansno,S$2,_xlpm.ay,$B20,IF((_xlpm.ay-_xlpm.nakitavansno&gt;=1)*(_xlpm.ay-_xlpm.nakitavansno&lt;=12),_xlfn.XLOOKUP(_xlpm.nakitavansno,'183'!$A$2:$A$25,'183'!$Q$2:$Q$25,0),0))</f>
        <v>0</v>
      </c>
      <c r="T20" s="6">
        <f>_xlfn.LET(_xlpm.nakitavansno,T$2,_xlpm.ay,$B20,IF((_xlpm.ay-_xlpm.nakitavansno&gt;=1)*(_xlpm.ay-_xlpm.nakitavansno&lt;=12),_xlfn.XLOOKUP(_xlpm.nakitavansno,'183'!$A$2:$A$25,'183'!$Q$2:$Q$25,0),0))</f>
        <v>0</v>
      </c>
      <c r="U20" s="6">
        <f>_xlfn.LET(_xlpm.nakitavansno,U$2,_xlpm.ay,$B20,IF((_xlpm.ay-_xlpm.nakitavansno&gt;=1)*(_xlpm.ay-_xlpm.nakitavansno&lt;=12),_xlfn.XLOOKUP(_xlpm.nakitavansno,'183'!$A$2:$A$25,'183'!$Q$2:$Q$25,0),0))</f>
        <v>0</v>
      </c>
      <c r="V20" s="6">
        <f>_xlfn.LET(_xlpm.nakitavansno,V$2,_xlpm.ay,$B20,IF((_xlpm.ay-_xlpm.nakitavansno&gt;=1)*(_xlpm.ay-_xlpm.nakitavansno&lt;=12),_xlfn.XLOOKUP(_xlpm.nakitavansno,'183'!$A$2:$A$25,'183'!$Q$2:$Q$25,0),0))</f>
        <v>0</v>
      </c>
      <c r="W20" s="6">
        <f>_xlfn.LET(_xlpm.nakitavansno,W$2,_xlpm.ay,$B20,IF((_xlpm.ay-_xlpm.nakitavansno&gt;=1)*(_xlpm.ay-_xlpm.nakitavansno&lt;=12),_xlfn.XLOOKUP(_xlpm.nakitavansno,'183'!$A$2:$A$25,'183'!$Q$2:$Q$25,0),0))</f>
        <v>0</v>
      </c>
      <c r="X20" s="6">
        <f>_xlfn.LET(_xlpm.nakitavansno,X$2,_xlpm.ay,$B20,IF((_xlpm.ay-_xlpm.nakitavansno&gt;=1)*(_xlpm.ay-_xlpm.nakitavansno&lt;=12),_xlfn.XLOOKUP(_xlpm.nakitavansno,'183'!$A$2:$A$25,'183'!$Q$2:$Q$25,0),0))</f>
        <v>0</v>
      </c>
      <c r="Y20" s="6">
        <f>_xlfn.LET(_xlpm.nakitavansno,Y$2,_xlpm.ay,$B20,IF((_xlpm.ay-_xlpm.nakitavansno&gt;=1)*(_xlpm.ay-_xlpm.nakitavansno&lt;=12),_xlfn.XLOOKUP(_xlpm.nakitavansno,'183'!$A$2:$A$25,'183'!$Q$2:$Q$25,0),0))</f>
        <v>0</v>
      </c>
      <c r="Z20" s="6">
        <f>_xlfn.LET(_xlpm.nakitavansno,Z$2,_xlpm.ay,$B20,IF((_xlpm.ay-_xlpm.nakitavansno&gt;=1)*(_xlpm.ay-_xlpm.nakitavansno&lt;=12),_xlfn.XLOOKUP(_xlpm.nakitavansno,'183'!$A$2:$A$25,'183'!$Q$2:$Q$25,0),0))</f>
        <v>0</v>
      </c>
      <c r="AA20" s="6">
        <f t="shared" si="0"/>
        <v>68460.972612972866</v>
      </c>
    </row>
    <row r="21" spans="1:27" x14ac:dyDescent="0.25">
      <c r="A21" s="31"/>
      <c r="B21" s="3">
        <v>19</v>
      </c>
      <c r="C21" s="6">
        <f>_xlfn.LET(_xlpm.nakitavansno,C$2,_xlpm.ay,$B21,IF((_xlpm.ay-_xlpm.nakitavansno&gt;=1)*(_xlpm.ay-_xlpm.nakitavansno&lt;=12),_xlfn.XLOOKUP(_xlpm.nakitavansno,'183'!$A$2:$A$25,'183'!$Q$2:$Q$25,0),0))</f>
        <v>0</v>
      </c>
      <c r="D21" s="6">
        <f>_xlfn.LET(_xlpm.nakitavansno,D$2,_xlpm.ay,$B21,IF((_xlpm.ay-_xlpm.nakitavansno&gt;=1)*(_xlpm.ay-_xlpm.nakitavansno&lt;=12),_xlfn.XLOOKUP(_xlpm.nakitavansno,'183'!$A$2:$A$25,'183'!$Q$2:$Q$25,0),0))</f>
        <v>0</v>
      </c>
      <c r="E21" s="6">
        <f>_xlfn.LET(_xlpm.nakitavansno,E$2,_xlpm.ay,$B21,IF((_xlpm.ay-_xlpm.nakitavansno&gt;=1)*(_xlpm.ay-_xlpm.nakitavansno&lt;=12),_xlfn.XLOOKUP(_xlpm.nakitavansno,'183'!$A$2:$A$25,'183'!$Q$2:$Q$25,0),0))</f>
        <v>0</v>
      </c>
      <c r="F21" s="6">
        <f>_xlfn.LET(_xlpm.nakitavansno,F$2,_xlpm.ay,$B21,IF((_xlpm.ay-_xlpm.nakitavansno&gt;=1)*(_xlpm.ay-_xlpm.nakitavansno&lt;=12),_xlfn.XLOOKUP(_xlpm.nakitavansno,'183'!$A$2:$A$25,'183'!$Q$2:$Q$25,0),0))</f>
        <v>0</v>
      </c>
      <c r="G21" s="6">
        <f>_xlfn.LET(_xlpm.nakitavansno,G$2,_xlpm.ay,$B21,IF((_xlpm.ay-_xlpm.nakitavansno&gt;=1)*(_xlpm.ay-_xlpm.nakitavansno&lt;=12),_xlfn.XLOOKUP(_xlpm.nakitavansno,'183'!$A$2:$A$25,'183'!$Q$2:$Q$25,0),0))</f>
        <v>0</v>
      </c>
      <c r="H21" s="6">
        <f>_xlfn.LET(_xlpm.nakitavansno,H$2,_xlpm.ay,$B21,IF((_xlpm.ay-_xlpm.nakitavansno&gt;=1)*(_xlpm.ay-_xlpm.nakitavansno&lt;=12),_xlfn.XLOOKUP(_xlpm.nakitavansno,'183'!$A$2:$A$25,'183'!$Q$2:$Q$25,0),0))</f>
        <v>0</v>
      </c>
      <c r="I21" s="6">
        <f>_xlfn.LET(_xlpm.nakitavansno,I$2,_xlpm.ay,$B21,IF((_xlpm.ay-_xlpm.nakitavansno&gt;=1)*(_xlpm.ay-_xlpm.nakitavansno&lt;=12),_xlfn.XLOOKUP(_xlpm.nakitavansno,'183'!$A$2:$A$25,'183'!$Q$2:$Q$25,0),0))</f>
        <v>11410.162102162145</v>
      </c>
      <c r="J21" s="6">
        <f>_xlfn.LET(_xlpm.nakitavansno,J$2,_xlpm.ay,$B21,IF((_xlpm.ay-_xlpm.nakitavansno&gt;=1)*(_xlpm.ay-_xlpm.nakitavansno&lt;=12),_xlfn.XLOOKUP(_xlpm.nakitavansno,'183'!$A$2:$A$25,'183'!$Q$2:$Q$25,0),0))</f>
        <v>11410.162102162145</v>
      </c>
      <c r="K21" s="6">
        <f>_xlfn.LET(_xlpm.nakitavansno,K$2,_xlpm.ay,$B21,IF((_xlpm.ay-_xlpm.nakitavansno&gt;=1)*(_xlpm.ay-_xlpm.nakitavansno&lt;=12),_xlfn.XLOOKUP(_xlpm.nakitavansno,'183'!$A$2:$A$25,'183'!$Q$2:$Q$25,0),0))</f>
        <v>11410.162102162145</v>
      </c>
      <c r="L21" s="6">
        <f>_xlfn.LET(_xlpm.nakitavansno,L$2,_xlpm.ay,$B21,IF((_xlpm.ay-_xlpm.nakitavansno&gt;=1)*(_xlpm.ay-_xlpm.nakitavansno&lt;=12),_xlfn.XLOOKUP(_xlpm.nakitavansno,'183'!$A$2:$A$25,'183'!$Q$2:$Q$25,0),0))</f>
        <v>11410.162102162145</v>
      </c>
      <c r="M21" s="6">
        <f>_xlfn.LET(_xlpm.nakitavansno,M$2,_xlpm.ay,$B21,IF((_xlpm.ay-_xlpm.nakitavansno&gt;=1)*(_xlpm.ay-_xlpm.nakitavansno&lt;=12),_xlfn.XLOOKUP(_xlpm.nakitavansno,'183'!$A$2:$A$25,'183'!$Q$2:$Q$25,0),0))</f>
        <v>11410.162102162145</v>
      </c>
      <c r="N21" s="6">
        <f>_xlfn.LET(_xlpm.nakitavansno,N$2,_xlpm.ay,$B21,IF((_xlpm.ay-_xlpm.nakitavansno&gt;=1)*(_xlpm.ay-_xlpm.nakitavansno&lt;=12),_xlfn.XLOOKUP(_xlpm.nakitavansno,'183'!$A$2:$A$25,'183'!$Q$2:$Q$25,0),0))</f>
        <v>11410.162102162145</v>
      </c>
      <c r="O21" s="6">
        <f>_xlfn.LET(_xlpm.nakitavansno,O$2,_xlpm.ay,$B21,IF((_xlpm.ay-_xlpm.nakitavansno&gt;=1)*(_xlpm.ay-_xlpm.nakitavansno&lt;=12),_xlfn.XLOOKUP(_xlpm.nakitavansno,'183'!$A$2:$A$25,'183'!$Q$2:$Q$25,0),0))</f>
        <v>0</v>
      </c>
      <c r="P21" s="6">
        <f>_xlfn.LET(_xlpm.nakitavansno,P$2,_xlpm.ay,$B21,IF((_xlpm.ay-_xlpm.nakitavansno&gt;=1)*(_xlpm.ay-_xlpm.nakitavansno&lt;=12),_xlfn.XLOOKUP(_xlpm.nakitavansno,'183'!$A$2:$A$25,'183'!$Q$2:$Q$25,0),0))</f>
        <v>0</v>
      </c>
      <c r="Q21" s="6">
        <f>_xlfn.LET(_xlpm.nakitavansno,Q$2,_xlpm.ay,$B21,IF((_xlpm.ay-_xlpm.nakitavansno&gt;=1)*(_xlpm.ay-_xlpm.nakitavansno&lt;=12),_xlfn.XLOOKUP(_xlpm.nakitavansno,'183'!$A$2:$A$25,'183'!$Q$2:$Q$25,0),0))</f>
        <v>0</v>
      </c>
      <c r="R21" s="6">
        <f>_xlfn.LET(_xlpm.nakitavansno,R$2,_xlpm.ay,$B21,IF((_xlpm.ay-_xlpm.nakitavansno&gt;=1)*(_xlpm.ay-_xlpm.nakitavansno&lt;=12),_xlfn.XLOOKUP(_xlpm.nakitavansno,'183'!$A$2:$A$25,'183'!$Q$2:$Q$25,0),0))</f>
        <v>0</v>
      </c>
      <c r="S21" s="6">
        <f>_xlfn.LET(_xlpm.nakitavansno,S$2,_xlpm.ay,$B21,IF((_xlpm.ay-_xlpm.nakitavansno&gt;=1)*(_xlpm.ay-_xlpm.nakitavansno&lt;=12),_xlfn.XLOOKUP(_xlpm.nakitavansno,'183'!$A$2:$A$25,'183'!$Q$2:$Q$25,0),0))</f>
        <v>0</v>
      </c>
      <c r="T21" s="6">
        <f>_xlfn.LET(_xlpm.nakitavansno,T$2,_xlpm.ay,$B21,IF((_xlpm.ay-_xlpm.nakitavansno&gt;=1)*(_xlpm.ay-_xlpm.nakitavansno&lt;=12),_xlfn.XLOOKUP(_xlpm.nakitavansno,'183'!$A$2:$A$25,'183'!$Q$2:$Q$25,0),0))</f>
        <v>0</v>
      </c>
      <c r="U21" s="6">
        <f>_xlfn.LET(_xlpm.nakitavansno,U$2,_xlpm.ay,$B21,IF((_xlpm.ay-_xlpm.nakitavansno&gt;=1)*(_xlpm.ay-_xlpm.nakitavansno&lt;=12),_xlfn.XLOOKUP(_xlpm.nakitavansno,'183'!$A$2:$A$25,'183'!$Q$2:$Q$25,0),0))</f>
        <v>0</v>
      </c>
      <c r="V21" s="6">
        <f>_xlfn.LET(_xlpm.nakitavansno,V$2,_xlpm.ay,$B21,IF((_xlpm.ay-_xlpm.nakitavansno&gt;=1)*(_xlpm.ay-_xlpm.nakitavansno&lt;=12),_xlfn.XLOOKUP(_xlpm.nakitavansno,'183'!$A$2:$A$25,'183'!$Q$2:$Q$25,0),0))</f>
        <v>0</v>
      </c>
      <c r="W21" s="6">
        <f>_xlfn.LET(_xlpm.nakitavansno,W$2,_xlpm.ay,$B21,IF((_xlpm.ay-_xlpm.nakitavansno&gt;=1)*(_xlpm.ay-_xlpm.nakitavansno&lt;=12),_xlfn.XLOOKUP(_xlpm.nakitavansno,'183'!$A$2:$A$25,'183'!$Q$2:$Q$25,0),0))</f>
        <v>0</v>
      </c>
      <c r="X21" s="6">
        <f>_xlfn.LET(_xlpm.nakitavansno,X$2,_xlpm.ay,$B21,IF((_xlpm.ay-_xlpm.nakitavansno&gt;=1)*(_xlpm.ay-_xlpm.nakitavansno&lt;=12),_xlfn.XLOOKUP(_xlpm.nakitavansno,'183'!$A$2:$A$25,'183'!$Q$2:$Q$25,0),0))</f>
        <v>0</v>
      </c>
      <c r="Y21" s="6">
        <f>_xlfn.LET(_xlpm.nakitavansno,Y$2,_xlpm.ay,$B21,IF((_xlpm.ay-_xlpm.nakitavansno&gt;=1)*(_xlpm.ay-_xlpm.nakitavansno&lt;=12),_xlfn.XLOOKUP(_xlpm.nakitavansno,'183'!$A$2:$A$25,'183'!$Q$2:$Q$25,0),0))</f>
        <v>0</v>
      </c>
      <c r="Z21" s="6">
        <f>_xlfn.LET(_xlpm.nakitavansno,Z$2,_xlpm.ay,$B21,IF((_xlpm.ay-_xlpm.nakitavansno&gt;=1)*(_xlpm.ay-_xlpm.nakitavansno&lt;=12),_xlfn.XLOOKUP(_xlpm.nakitavansno,'183'!$A$2:$A$25,'183'!$Q$2:$Q$25,0),0))</f>
        <v>0</v>
      </c>
      <c r="AA21" s="6">
        <f t="shared" si="0"/>
        <v>68460.972612972866</v>
      </c>
    </row>
    <row r="22" spans="1:27" x14ac:dyDescent="0.25">
      <c r="A22" s="31"/>
      <c r="B22" s="3">
        <v>20</v>
      </c>
      <c r="C22" s="6">
        <f>_xlfn.LET(_xlpm.nakitavansno,C$2,_xlpm.ay,$B22,IF((_xlpm.ay-_xlpm.nakitavansno&gt;=1)*(_xlpm.ay-_xlpm.nakitavansno&lt;=12),_xlfn.XLOOKUP(_xlpm.nakitavansno,'183'!$A$2:$A$25,'183'!$Q$2:$Q$25,0),0))</f>
        <v>0</v>
      </c>
      <c r="D22" s="6">
        <f>_xlfn.LET(_xlpm.nakitavansno,D$2,_xlpm.ay,$B22,IF((_xlpm.ay-_xlpm.nakitavansno&gt;=1)*(_xlpm.ay-_xlpm.nakitavansno&lt;=12),_xlfn.XLOOKUP(_xlpm.nakitavansno,'183'!$A$2:$A$25,'183'!$Q$2:$Q$25,0),0))</f>
        <v>0</v>
      </c>
      <c r="E22" s="6">
        <f>_xlfn.LET(_xlpm.nakitavansno,E$2,_xlpm.ay,$B22,IF((_xlpm.ay-_xlpm.nakitavansno&gt;=1)*(_xlpm.ay-_xlpm.nakitavansno&lt;=12),_xlfn.XLOOKUP(_xlpm.nakitavansno,'183'!$A$2:$A$25,'183'!$Q$2:$Q$25,0),0))</f>
        <v>0</v>
      </c>
      <c r="F22" s="6">
        <f>_xlfn.LET(_xlpm.nakitavansno,F$2,_xlpm.ay,$B22,IF((_xlpm.ay-_xlpm.nakitavansno&gt;=1)*(_xlpm.ay-_xlpm.nakitavansno&lt;=12),_xlfn.XLOOKUP(_xlpm.nakitavansno,'183'!$A$2:$A$25,'183'!$Q$2:$Q$25,0),0))</f>
        <v>0</v>
      </c>
      <c r="G22" s="6">
        <f>_xlfn.LET(_xlpm.nakitavansno,G$2,_xlpm.ay,$B22,IF((_xlpm.ay-_xlpm.nakitavansno&gt;=1)*(_xlpm.ay-_xlpm.nakitavansno&lt;=12),_xlfn.XLOOKUP(_xlpm.nakitavansno,'183'!$A$2:$A$25,'183'!$Q$2:$Q$25,0),0))</f>
        <v>0</v>
      </c>
      <c r="H22" s="6">
        <f>_xlfn.LET(_xlpm.nakitavansno,H$2,_xlpm.ay,$B22,IF((_xlpm.ay-_xlpm.nakitavansno&gt;=1)*(_xlpm.ay-_xlpm.nakitavansno&lt;=12),_xlfn.XLOOKUP(_xlpm.nakitavansno,'183'!$A$2:$A$25,'183'!$Q$2:$Q$25,0),0))</f>
        <v>0</v>
      </c>
      <c r="I22" s="6">
        <f>_xlfn.LET(_xlpm.nakitavansno,I$2,_xlpm.ay,$B22,IF((_xlpm.ay-_xlpm.nakitavansno&gt;=1)*(_xlpm.ay-_xlpm.nakitavansno&lt;=12),_xlfn.XLOOKUP(_xlpm.nakitavansno,'183'!$A$2:$A$25,'183'!$Q$2:$Q$25,0),0))</f>
        <v>0</v>
      </c>
      <c r="J22" s="6">
        <f>_xlfn.LET(_xlpm.nakitavansno,J$2,_xlpm.ay,$B22,IF((_xlpm.ay-_xlpm.nakitavansno&gt;=1)*(_xlpm.ay-_xlpm.nakitavansno&lt;=12),_xlfn.XLOOKUP(_xlpm.nakitavansno,'183'!$A$2:$A$25,'183'!$Q$2:$Q$25,0),0))</f>
        <v>11410.162102162145</v>
      </c>
      <c r="K22" s="6">
        <f>_xlfn.LET(_xlpm.nakitavansno,K$2,_xlpm.ay,$B22,IF((_xlpm.ay-_xlpm.nakitavansno&gt;=1)*(_xlpm.ay-_xlpm.nakitavansno&lt;=12),_xlfn.XLOOKUP(_xlpm.nakitavansno,'183'!$A$2:$A$25,'183'!$Q$2:$Q$25,0),0))</f>
        <v>11410.162102162145</v>
      </c>
      <c r="L22" s="6">
        <f>_xlfn.LET(_xlpm.nakitavansno,L$2,_xlpm.ay,$B22,IF((_xlpm.ay-_xlpm.nakitavansno&gt;=1)*(_xlpm.ay-_xlpm.nakitavansno&lt;=12),_xlfn.XLOOKUP(_xlpm.nakitavansno,'183'!$A$2:$A$25,'183'!$Q$2:$Q$25,0),0))</f>
        <v>11410.162102162145</v>
      </c>
      <c r="M22" s="6">
        <f>_xlfn.LET(_xlpm.nakitavansno,M$2,_xlpm.ay,$B22,IF((_xlpm.ay-_xlpm.nakitavansno&gt;=1)*(_xlpm.ay-_xlpm.nakitavansno&lt;=12),_xlfn.XLOOKUP(_xlpm.nakitavansno,'183'!$A$2:$A$25,'183'!$Q$2:$Q$25,0),0))</f>
        <v>11410.162102162145</v>
      </c>
      <c r="N22" s="6">
        <f>_xlfn.LET(_xlpm.nakitavansno,N$2,_xlpm.ay,$B22,IF((_xlpm.ay-_xlpm.nakitavansno&gt;=1)*(_xlpm.ay-_xlpm.nakitavansno&lt;=12),_xlfn.XLOOKUP(_xlpm.nakitavansno,'183'!$A$2:$A$25,'183'!$Q$2:$Q$25,0),0))</f>
        <v>11410.162102162145</v>
      </c>
      <c r="O22" s="6">
        <f>_xlfn.LET(_xlpm.nakitavansno,O$2,_xlpm.ay,$B22,IF((_xlpm.ay-_xlpm.nakitavansno&gt;=1)*(_xlpm.ay-_xlpm.nakitavansno&lt;=12),_xlfn.XLOOKUP(_xlpm.nakitavansno,'183'!$A$2:$A$25,'183'!$Q$2:$Q$25,0),0))</f>
        <v>0</v>
      </c>
      <c r="P22" s="6">
        <f>_xlfn.LET(_xlpm.nakitavansno,P$2,_xlpm.ay,$B22,IF((_xlpm.ay-_xlpm.nakitavansno&gt;=1)*(_xlpm.ay-_xlpm.nakitavansno&lt;=12),_xlfn.XLOOKUP(_xlpm.nakitavansno,'183'!$A$2:$A$25,'183'!$Q$2:$Q$25,0),0))</f>
        <v>0</v>
      </c>
      <c r="Q22" s="6">
        <f>_xlfn.LET(_xlpm.nakitavansno,Q$2,_xlpm.ay,$B22,IF((_xlpm.ay-_xlpm.nakitavansno&gt;=1)*(_xlpm.ay-_xlpm.nakitavansno&lt;=12),_xlfn.XLOOKUP(_xlpm.nakitavansno,'183'!$A$2:$A$25,'183'!$Q$2:$Q$25,0),0))</f>
        <v>0</v>
      </c>
      <c r="R22" s="6">
        <f>_xlfn.LET(_xlpm.nakitavansno,R$2,_xlpm.ay,$B22,IF((_xlpm.ay-_xlpm.nakitavansno&gt;=1)*(_xlpm.ay-_xlpm.nakitavansno&lt;=12),_xlfn.XLOOKUP(_xlpm.nakitavansno,'183'!$A$2:$A$25,'183'!$Q$2:$Q$25,0),0))</f>
        <v>0</v>
      </c>
      <c r="S22" s="6">
        <f>_xlfn.LET(_xlpm.nakitavansno,S$2,_xlpm.ay,$B22,IF((_xlpm.ay-_xlpm.nakitavansno&gt;=1)*(_xlpm.ay-_xlpm.nakitavansno&lt;=12),_xlfn.XLOOKUP(_xlpm.nakitavansno,'183'!$A$2:$A$25,'183'!$Q$2:$Q$25,0),0))</f>
        <v>0</v>
      </c>
      <c r="T22" s="6">
        <f>_xlfn.LET(_xlpm.nakitavansno,T$2,_xlpm.ay,$B22,IF((_xlpm.ay-_xlpm.nakitavansno&gt;=1)*(_xlpm.ay-_xlpm.nakitavansno&lt;=12),_xlfn.XLOOKUP(_xlpm.nakitavansno,'183'!$A$2:$A$25,'183'!$Q$2:$Q$25,0),0))</f>
        <v>0</v>
      </c>
      <c r="U22" s="6">
        <f>_xlfn.LET(_xlpm.nakitavansno,U$2,_xlpm.ay,$B22,IF((_xlpm.ay-_xlpm.nakitavansno&gt;=1)*(_xlpm.ay-_xlpm.nakitavansno&lt;=12),_xlfn.XLOOKUP(_xlpm.nakitavansno,'183'!$A$2:$A$25,'183'!$Q$2:$Q$25,0),0))</f>
        <v>0</v>
      </c>
      <c r="V22" s="6">
        <f>_xlfn.LET(_xlpm.nakitavansno,V$2,_xlpm.ay,$B22,IF((_xlpm.ay-_xlpm.nakitavansno&gt;=1)*(_xlpm.ay-_xlpm.nakitavansno&lt;=12),_xlfn.XLOOKUP(_xlpm.nakitavansno,'183'!$A$2:$A$25,'183'!$Q$2:$Q$25,0),0))</f>
        <v>0</v>
      </c>
      <c r="W22" s="6">
        <f>_xlfn.LET(_xlpm.nakitavansno,W$2,_xlpm.ay,$B22,IF((_xlpm.ay-_xlpm.nakitavansno&gt;=1)*(_xlpm.ay-_xlpm.nakitavansno&lt;=12),_xlfn.XLOOKUP(_xlpm.nakitavansno,'183'!$A$2:$A$25,'183'!$Q$2:$Q$25,0),0))</f>
        <v>0</v>
      </c>
      <c r="X22" s="6">
        <f>_xlfn.LET(_xlpm.nakitavansno,X$2,_xlpm.ay,$B22,IF((_xlpm.ay-_xlpm.nakitavansno&gt;=1)*(_xlpm.ay-_xlpm.nakitavansno&lt;=12),_xlfn.XLOOKUP(_xlpm.nakitavansno,'183'!$A$2:$A$25,'183'!$Q$2:$Q$25,0),0))</f>
        <v>0</v>
      </c>
      <c r="Y22" s="6">
        <f>_xlfn.LET(_xlpm.nakitavansno,Y$2,_xlpm.ay,$B22,IF((_xlpm.ay-_xlpm.nakitavansno&gt;=1)*(_xlpm.ay-_xlpm.nakitavansno&lt;=12),_xlfn.XLOOKUP(_xlpm.nakitavansno,'183'!$A$2:$A$25,'183'!$Q$2:$Q$25,0),0))</f>
        <v>0</v>
      </c>
      <c r="Z22" s="6">
        <f>_xlfn.LET(_xlpm.nakitavansno,Z$2,_xlpm.ay,$B22,IF((_xlpm.ay-_xlpm.nakitavansno&gt;=1)*(_xlpm.ay-_xlpm.nakitavansno&lt;=12),_xlfn.XLOOKUP(_xlpm.nakitavansno,'183'!$A$2:$A$25,'183'!$Q$2:$Q$25,0),0))</f>
        <v>0</v>
      </c>
      <c r="AA22" s="6">
        <f t="shared" si="0"/>
        <v>57050.810510810727</v>
      </c>
    </row>
    <row r="23" spans="1:27" x14ac:dyDescent="0.25">
      <c r="A23" s="31"/>
      <c r="B23" s="3">
        <v>21</v>
      </c>
      <c r="C23" s="6">
        <f>_xlfn.LET(_xlpm.nakitavansno,C$2,_xlpm.ay,$B23,IF((_xlpm.ay-_xlpm.nakitavansno&gt;=1)*(_xlpm.ay-_xlpm.nakitavansno&lt;=12),_xlfn.XLOOKUP(_xlpm.nakitavansno,'183'!$A$2:$A$25,'183'!$Q$2:$Q$25,0),0))</f>
        <v>0</v>
      </c>
      <c r="D23" s="6">
        <f>_xlfn.LET(_xlpm.nakitavansno,D$2,_xlpm.ay,$B23,IF((_xlpm.ay-_xlpm.nakitavansno&gt;=1)*(_xlpm.ay-_xlpm.nakitavansno&lt;=12),_xlfn.XLOOKUP(_xlpm.nakitavansno,'183'!$A$2:$A$25,'183'!$Q$2:$Q$25,0),0))</f>
        <v>0</v>
      </c>
      <c r="E23" s="6">
        <f>_xlfn.LET(_xlpm.nakitavansno,E$2,_xlpm.ay,$B23,IF((_xlpm.ay-_xlpm.nakitavansno&gt;=1)*(_xlpm.ay-_xlpm.nakitavansno&lt;=12),_xlfn.XLOOKUP(_xlpm.nakitavansno,'183'!$A$2:$A$25,'183'!$Q$2:$Q$25,0),0))</f>
        <v>0</v>
      </c>
      <c r="F23" s="6">
        <f>_xlfn.LET(_xlpm.nakitavansno,F$2,_xlpm.ay,$B23,IF((_xlpm.ay-_xlpm.nakitavansno&gt;=1)*(_xlpm.ay-_xlpm.nakitavansno&lt;=12),_xlfn.XLOOKUP(_xlpm.nakitavansno,'183'!$A$2:$A$25,'183'!$Q$2:$Q$25,0),0))</f>
        <v>0</v>
      </c>
      <c r="G23" s="6">
        <f>_xlfn.LET(_xlpm.nakitavansno,G$2,_xlpm.ay,$B23,IF((_xlpm.ay-_xlpm.nakitavansno&gt;=1)*(_xlpm.ay-_xlpm.nakitavansno&lt;=12),_xlfn.XLOOKUP(_xlpm.nakitavansno,'183'!$A$2:$A$25,'183'!$Q$2:$Q$25,0),0))</f>
        <v>0</v>
      </c>
      <c r="H23" s="6">
        <f>_xlfn.LET(_xlpm.nakitavansno,H$2,_xlpm.ay,$B23,IF((_xlpm.ay-_xlpm.nakitavansno&gt;=1)*(_xlpm.ay-_xlpm.nakitavansno&lt;=12),_xlfn.XLOOKUP(_xlpm.nakitavansno,'183'!$A$2:$A$25,'183'!$Q$2:$Q$25,0),0))</f>
        <v>0</v>
      </c>
      <c r="I23" s="6">
        <f>_xlfn.LET(_xlpm.nakitavansno,I$2,_xlpm.ay,$B23,IF((_xlpm.ay-_xlpm.nakitavansno&gt;=1)*(_xlpm.ay-_xlpm.nakitavansno&lt;=12),_xlfn.XLOOKUP(_xlpm.nakitavansno,'183'!$A$2:$A$25,'183'!$Q$2:$Q$25,0),0))</f>
        <v>0</v>
      </c>
      <c r="J23" s="6">
        <f>_xlfn.LET(_xlpm.nakitavansno,J$2,_xlpm.ay,$B23,IF((_xlpm.ay-_xlpm.nakitavansno&gt;=1)*(_xlpm.ay-_xlpm.nakitavansno&lt;=12),_xlfn.XLOOKUP(_xlpm.nakitavansno,'183'!$A$2:$A$25,'183'!$Q$2:$Q$25,0),0))</f>
        <v>0</v>
      </c>
      <c r="K23" s="6">
        <f>_xlfn.LET(_xlpm.nakitavansno,K$2,_xlpm.ay,$B23,IF((_xlpm.ay-_xlpm.nakitavansno&gt;=1)*(_xlpm.ay-_xlpm.nakitavansno&lt;=12),_xlfn.XLOOKUP(_xlpm.nakitavansno,'183'!$A$2:$A$25,'183'!$Q$2:$Q$25,0),0))</f>
        <v>11410.162102162145</v>
      </c>
      <c r="L23" s="6">
        <f>_xlfn.LET(_xlpm.nakitavansno,L$2,_xlpm.ay,$B23,IF((_xlpm.ay-_xlpm.nakitavansno&gt;=1)*(_xlpm.ay-_xlpm.nakitavansno&lt;=12),_xlfn.XLOOKUP(_xlpm.nakitavansno,'183'!$A$2:$A$25,'183'!$Q$2:$Q$25,0),0))</f>
        <v>11410.162102162145</v>
      </c>
      <c r="M23" s="6">
        <f>_xlfn.LET(_xlpm.nakitavansno,M$2,_xlpm.ay,$B23,IF((_xlpm.ay-_xlpm.nakitavansno&gt;=1)*(_xlpm.ay-_xlpm.nakitavansno&lt;=12),_xlfn.XLOOKUP(_xlpm.nakitavansno,'183'!$A$2:$A$25,'183'!$Q$2:$Q$25,0),0))</f>
        <v>11410.162102162145</v>
      </c>
      <c r="N23" s="6">
        <f>_xlfn.LET(_xlpm.nakitavansno,N$2,_xlpm.ay,$B23,IF((_xlpm.ay-_xlpm.nakitavansno&gt;=1)*(_xlpm.ay-_xlpm.nakitavansno&lt;=12),_xlfn.XLOOKUP(_xlpm.nakitavansno,'183'!$A$2:$A$25,'183'!$Q$2:$Q$25,0),0))</f>
        <v>11410.162102162145</v>
      </c>
      <c r="O23" s="6">
        <f>_xlfn.LET(_xlpm.nakitavansno,O$2,_xlpm.ay,$B23,IF((_xlpm.ay-_xlpm.nakitavansno&gt;=1)*(_xlpm.ay-_xlpm.nakitavansno&lt;=12),_xlfn.XLOOKUP(_xlpm.nakitavansno,'183'!$A$2:$A$25,'183'!$Q$2:$Q$25,0),0))</f>
        <v>0</v>
      </c>
      <c r="P23" s="6">
        <f>_xlfn.LET(_xlpm.nakitavansno,P$2,_xlpm.ay,$B23,IF((_xlpm.ay-_xlpm.nakitavansno&gt;=1)*(_xlpm.ay-_xlpm.nakitavansno&lt;=12),_xlfn.XLOOKUP(_xlpm.nakitavansno,'183'!$A$2:$A$25,'183'!$Q$2:$Q$25,0),0))</f>
        <v>0</v>
      </c>
      <c r="Q23" s="6">
        <f>_xlfn.LET(_xlpm.nakitavansno,Q$2,_xlpm.ay,$B23,IF((_xlpm.ay-_xlpm.nakitavansno&gt;=1)*(_xlpm.ay-_xlpm.nakitavansno&lt;=12),_xlfn.XLOOKUP(_xlpm.nakitavansno,'183'!$A$2:$A$25,'183'!$Q$2:$Q$25,0),0))</f>
        <v>0</v>
      </c>
      <c r="R23" s="6">
        <f>_xlfn.LET(_xlpm.nakitavansno,R$2,_xlpm.ay,$B23,IF((_xlpm.ay-_xlpm.nakitavansno&gt;=1)*(_xlpm.ay-_xlpm.nakitavansno&lt;=12),_xlfn.XLOOKUP(_xlpm.nakitavansno,'183'!$A$2:$A$25,'183'!$Q$2:$Q$25,0),0))</f>
        <v>0</v>
      </c>
      <c r="S23" s="6">
        <f>_xlfn.LET(_xlpm.nakitavansno,S$2,_xlpm.ay,$B23,IF((_xlpm.ay-_xlpm.nakitavansno&gt;=1)*(_xlpm.ay-_xlpm.nakitavansno&lt;=12),_xlfn.XLOOKUP(_xlpm.nakitavansno,'183'!$A$2:$A$25,'183'!$Q$2:$Q$25,0),0))</f>
        <v>0</v>
      </c>
      <c r="T23" s="6">
        <f>_xlfn.LET(_xlpm.nakitavansno,T$2,_xlpm.ay,$B23,IF((_xlpm.ay-_xlpm.nakitavansno&gt;=1)*(_xlpm.ay-_xlpm.nakitavansno&lt;=12),_xlfn.XLOOKUP(_xlpm.nakitavansno,'183'!$A$2:$A$25,'183'!$Q$2:$Q$25,0),0))</f>
        <v>0</v>
      </c>
      <c r="U23" s="6">
        <f>_xlfn.LET(_xlpm.nakitavansno,U$2,_xlpm.ay,$B23,IF((_xlpm.ay-_xlpm.nakitavansno&gt;=1)*(_xlpm.ay-_xlpm.nakitavansno&lt;=12),_xlfn.XLOOKUP(_xlpm.nakitavansno,'183'!$A$2:$A$25,'183'!$Q$2:$Q$25,0),0))</f>
        <v>0</v>
      </c>
      <c r="V23" s="6">
        <f>_xlfn.LET(_xlpm.nakitavansno,V$2,_xlpm.ay,$B23,IF((_xlpm.ay-_xlpm.nakitavansno&gt;=1)*(_xlpm.ay-_xlpm.nakitavansno&lt;=12),_xlfn.XLOOKUP(_xlpm.nakitavansno,'183'!$A$2:$A$25,'183'!$Q$2:$Q$25,0),0))</f>
        <v>0</v>
      </c>
      <c r="W23" s="6">
        <f>_xlfn.LET(_xlpm.nakitavansno,W$2,_xlpm.ay,$B23,IF((_xlpm.ay-_xlpm.nakitavansno&gt;=1)*(_xlpm.ay-_xlpm.nakitavansno&lt;=12),_xlfn.XLOOKUP(_xlpm.nakitavansno,'183'!$A$2:$A$25,'183'!$Q$2:$Q$25,0),0))</f>
        <v>0</v>
      </c>
      <c r="X23" s="6">
        <f>_xlfn.LET(_xlpm.nakitavansno,X$2,_xlpm.ay,$B23,IF((_xlpm.ay-_xlpm.nakitavansno&gt;=1)*(_xlpm.ay-_xlpm.nakitavansno&lt;=12),_xlfn.XLOOKUP(_xlpm.nakitavansno,'183'!$A$2:$A$25,'183'!$Q$2:$Q$25,0),0))</f>
        <v>0</v>
      </c>
      <c r="Y23" s="6">
        <f>_xlfn.LET(_xlpm.nakitavansno,Y$2,_xlpm.ay,$B23,IF((_xlpm.ay-_xlpm.nakitavansno&gt;=1)*(_xlpm.ay-_xlpm.nakitavansno&lt;=12),_xlfn.XLOOKUP(_xlpm.nakitavansno,'183'!$A$2:$A$25,'183'!$Q$2:$Q$25,0),0))</f>
        <v>0</v>
      </c>
      <c r="Z23" s="6">
        <f>_xlfn.LET(_xlpm.nakitavansno,Z$2,_xlpm.ay,$B23,IF((_xlpm.ay-_xlpm.nakitavansno&gt;=1)*(_xlpm.ay-_xlpm.nakitavansno&lt;=12),_xlfn.XLOOKUP(_xlpm.nakitavansno,'183'!$A$2:$A$25,'183'!$Q$2:$Q$25,0),0))</f>
        <v>0</v>
      </c>
      <c r="AA23" s="6">
        <f t="shared" si="0"/>
        <v>45640.64840864858</v>
      </c>
    </row>
    <row r="24" spans="1:27" x14ac:dyDescent="0.25">
      <c r="A24" s="31"/>
      <c r="B24" s="3">
        <v>22</v>
      </c>
      <c r="C24" s="6">
        <f>_xlfn.LET(_xlpm.nakitavansno,C$2,_xlpm.ay,$B24,IF((_xlpm.ay-_xlpm.nakitavansno&gt;=1)*(_xlpm.ay-_xlpm.nakitavansno&lt;=12),_xlfn.XLOOKUP(_xlpm.nakitavansno,'183'!$A$2:$A$25,'183'!$Q$2:$Q$25,0),0))</f>
        <v>0</v>
      </c>
      <c r="D24" s="6">
        <f>_xlfn.LET(_xlpm.nakitavansno,D$2,_xlpm.ay,$B24,IF((_xlpm.ay-_xlpm.nakitavansno&gt;=1)*(_xlpm.ay-_xlpm.nakitavansno&lt;=12),_xlfn.XLOOKUP(_xlpm.nakitavansno,'183'!$A$2:$A$25,'183'!$Q$2:$Q$25,0),0))</f>
        <v>0</v>
      </c>
      <c r="E24" s="6">
        <f>_xlfn.LET(_xlpm.nakitavansno,E$2,_xlpm.ay,$B24,IF((_xlpm.ay-_xlpm.nakitavansno&gt;=1)*(_xlpm.ay-_xlpm.nakitavansno&lt;=12),_xlfn.XLOOKUP(_xlpm.nakitavansno,'183'!$A$2:$A$25,'183'!$Q$2:$Q$25,0),0))</f>
        <v>0</v>
      </c>
      <c r="F24" s="6">
        <f>_xlfn.LET(_xlpm.nakitavansno,F$2,_xlpm.ay,$B24,IF((_xlpm.ay-_xlpm.nakitavansno&gt;=1)*(_xlpm.ay-_xlpm.nakitavansno&lt;=12),_xlfn.XLOOKUP(_xlpm.nakitavansno,'183'!$A$2:$A$25,'183'!$Q$2:$Q$25,0),0))</f>
        <v>0</v>
      </c>
      <c r="G24" s="6">
        <f>_xlfn.LET(_xlpm.nakitavansno,G$2,_xlpm.ay,$B24,IF((_xlpm.ay-_xlpm.nakitavansno&gt;=1)*(_xlpm.ay-_xlpm.nakitavansno&lt;=12),_xlfn.XLOOKUP(_xlpm.nakitavansno,'183'!$A$2:$A$25,'183'!$Q$2:$Q$25,0),0))</f>
        <v>0</v>
      </c>
      <c r="H24" s="6">
        <f>_xlfn.LET(_xlpm.nakitavansno,H$2,_xlpm.ay,$B24,IF((_xlpm.ay-_xlpm.nakitavansno&gt;=1)*(_xlpm.ay-_xlpm.nakitavansno&lt;=12),_xlfn.XLOOKUP(_xlpm.nakitavansno,'183'!$A$2:$A$25,'183'!$Q$2:$Q$25,0),0))</f>
        <v>0</v>
      </c>
      <c r="I24" s="6">
        <f>_xlfn.LET(_xlpm.nakitavansno,I$2,_xlpm.ay,$B24,IF((_xlpm.ay-_xlpm.nakitavansno&gt;=1)*(_xlpm.ay-_xlpm.nakitavansno&lt;=12),_xlfn.XLOOKUP(_xlpm.nakitavansno,'183'!$A$2:$A$25,'183'!$Q$2:$Q$25,0),0))</f>
        <v>0</v>
      </c>
      <c r="J24" s="6">
        <f>_xlfn.LET(_xlpm.nakitavansno,J$2,_xlpm.ay,$B24,IF((_xlpm.ay-_xlpm.nakitavansno&gt;=1)*(_xlpm.ay-_xlpm.nakitavansno&lt;=12),_xlfn.XLOOKUP(_xlpm.nakitavansno,'183'!$A$2:$A$25,'183'!$Q$2:$Q$25,0),0))</f>
        <v>0</v>
      </c>
      <c r="K24" s="6">
        <f>_xlfn.LET(_xlpm.nakitavansno,K$2,_xlpm.ay,$B24,IF((_xlpm.ay-_xlpm.nakitavansno&gt;=1)*(_xlpm.ay-_xlpm.nakitavansno&lt;=12),_xlfn.XLOOKUP(_xlpm.nakitavansno,'183'!$A$2:$A$25,'183'!$Q$2:$Q$25,0),0))</f>
        <v>0</v>
      </c>
      <c r="L24" s="6">
        <f>_xlfn.LET(_xlpm.nakitavansno,L$2,_xlpm.ay,$B24,IF((_xlpm.ay-_xlpm.nakitavansno&gt;=1)*(_xlpm.ay-_xlpm.nakitavansno&lt;=12),_xlfn.XLOOKUP(_xlpm.nakitavansno,'183'!$A$2:$A$25,'183'!$Q$2:$Q$25,0),0))</f>
        <v>11410.162102162145</v>
      </c>
      <c r="M24" s="6">
        <f>_xlfn.LET(_xlpm.nakitavansno,M$2,_xlpm.ay,$B24,IF((_xlpm.ay-_xlpm.nakitavansno&gt;=1)*(_xlpm.ay-_xlpm.nakitavansno&lt;=12),_xlfn.XLOOKUP(_xlpm.nakitavansno,'183'!$A$2:$A$25,'183'!$Q$2:$Q$25,0),0))</f>
        <v>11410.162102162145</v>
      </c>
      <c r="N24" s="6">
        <f>_xlfn.LET(_xlpm.nakitavansno,N$2,_xlpm.ay,$B24,IF((_xlpm.ay-_xlpm.nakitavansno&gt;=1)*(_xlpm.ay-_xlpm.nakitavansno&lt;=12),_xlfn.XLOOKUP(_xlpm.nakitavansno,'183'!$A$2:$A$25,'183'!$Q$2:$Q$25,0),0))</f>
        <v>11410.162102162145</v>
      </c>
      <c r="O24" s="6">
        <f>_xlfn.LET(_xlpm.nakitavansno,O$2,_xlpm.ay,$B24,IF((_xlpm.ay-_xlpm.nakitavansno&gt;=1)*(_xlpm.ay-_xlpm.nakitavansno&lt;=12),_xlfn.XLOOKUP(_xlpm.nakitavansno,'183'!$A$2:$A$25,'183'!$Q$2:$Q$25,0),0))</f>
        <v>0</v>
      </c>
      <c r="P24" s="6">
        <f>_xlfn.LET(_xlpm.nakitavansno,P$2,_xlpm.ay,$B24,IF((_xlpm.ay-_xlpm.nakitavansno&gt;=1)*(_xlpm.ay-_xlpm.nakitavansno&lt;=12),_xlfn.XLOOKUP(_xlpm.nakitavansno,'183'!$A$2:$A$25,'183'!$Q$2:$Q$25,0),0))</f>
        <v>0</v>
      </c>
      <c r="Q24" s="6">
        <f>_xlfn.LET(_xlpm.nakitavansno,Q$2,_xlpm.ay,$B24,IF((_xlpm.ay-_xlpm.nakitavansno&gt;=1)*(_xlpm.ay-_xlpm.nakitavansno&lt;=12),_xlfn.XLOOKUP(_xlpm.nakitavansno,'183'!$A$2:$A$25,'183'!$Q$2:$Q$25,0),0))</f>
        <v>0</v>
      </c>
      <c r="R24" s="6">
        <f>_xlfn.LET(_xlpm.nakitavansno,R$2,_xlpm.ay,$B24,IF((_xlpm.ay-_xlpm.nakitavansno&gt;=1)*(_xlpm.ay-_xlpm.nakitavansno&lt;=12),_xlfn.XLOOKUP(_xlpm.nakitavansno,'183'!$A$2:$A$25,'183'!$Q$2:$Q$25,0),0))</f>
        <v>0</v>
      </c>
      <c r="S24" s="6">
        <f>_xlfn.LET(_xlpm.nakitavansno,S$2,_xlpm.ay,$B24,IF((_xlpm.ay-_xlpm.nakitavansno&gt;=1)*(_xlpm.ay-_xlpm.nakitavansno&lt;=12),_xlfn.XLOOKUP(_xlpm.nakitavansno,'183'!$A$2:$A$25,'183'!$Q$2:$Q$25,0),0))</f>
        <v>0</v>
      </c>
      <c r="T24" s="6">
        <f>_xlfn.LET(_xlpm.nakitavansno,T$2,_xlpm.ay,$B24,IF((_xlpm.ay-_xlpm.nakitavansno&gt;=1)*(_xlpm.ay-_xlpm.nakitavansno&lt;=12),_xlfn.XLOOKUP(_xlpm.nakitavansno,'183'!$A$2:$A$25,'183'!$Q$2:$Q$25,0),0))</f>
        <v>0</v>
      </c>
      <c r="U24" s="6">
        <f>_xlfn.LET(_xlpm.nakitavansno,U$2,_xlpm.ay,$B24,IF((_xlpm.ay-_xlpm.nakitavansno&gt;=1)*(_xlpm.ay-_xlpm.nakitavansno&lt;=12),_xlfn.XLOOKUP(_xlpm.nakitavansno,'183'!$A$2:$A$25,'183'!$Q$2:$Q$25,0),0))</f>
        <v>0</v>
      </c>
      <c r="V24" s="6">
        <f>_xlfn.LET(_xlpm.nakitavansno,V$2,_xlpm.ay,$B24,IF((_xlpm.ay-_xlpm.nakitavansno&gt;=1)*(_xlpm.ay-_xlpm.nakitavansno&lt;=12),_xlfn.XLOOKUP(_xlpm.nakitavansno,'183'!$A$2:$A$25,'183'!$Q$2:$Q$25,0),0))</f>
        <v>0</v>
      </c>
      <c r="W24" s="6">
        <f>_xlfn.LET(_xlpm.nakitavansno,W$2,_xlpm.ay,$B24,IF((_xlpm.ay-_xlpm.nakitavansno&gt;=1)*(_xlpm.ay-_xlpm.nakitavansno&lt;=12),_xlfn.XLOOKUP(_xlpm.nakitavansno,'183'!$A$2:$A$25,'183'!$Q$2:$Q$25,0),0))</f>
        <v>0</v>
      </c>
      <c r="X24" s="6">
        <f>_xlfn.LET(_xlpm.nakitavansno,X$2,_xlpm.ay,$B24,IF((_xlpm.ay-_xlpm.nakitavansno&gt;=1)*(_xlpm.ay-_xlpm.nakitavansno&lt;=12),_xlfn.XLOOKUP(_xlpm.nakitavansno,'183'!$A$2:$A$25,'183'!$Q$2:$Q$25,0),0))</f>
        <v>0</v>
      </c>
      <c r="Y24" s="6">
        <f>_xlfn.LET(_xlpm.nakitavansno,Y$2,_xlpm.ay,$B24,IF((_xlpm.ay-_xlpm.nakitavansno&gt;=1)*(_xlpm.ay-_xlpm.nakitavansno&lt;=12),_xlfn.XLOOKUP(_xlpm.nakitavansno,'183'!$A$2:$A$25,'183'!$Q$2:$Q$25,0),0))</f>
        <v>0</v>
      </c>
      <c r="Z24" s="6">
        <f>_xlfn.LET(_xlpm.nakitavansno,Z$2,_xlpm.ay,$B24,IF((_xlpm.ay-_xlpm.nakitavansno&gt;=1)*(_xlpm.ay-_xlpm.nakitavansno&lt;=12),_xlfn.XLOOKUP(_xlpm.nakitavansno,'183'!$A$2:$A$25,'183'!$Q$2:$Q$25,0),0))</f>
        <v>0</v>
      </c>
      <c r="AA24" s="6">
        <f t="shared" si="0"/>
        <v>34230.486306486433</v>
      </c>
    </row>
    <row r="25" spans="1:27" x14ac:dyDescent="0.25">
      <c r="A25" s="31"/>
      <c r="B25" s="3">
        <v>23</v>
      </c>
      <c r="C25" s="6">
        <f>_xlfn.LET(_xlpm.nakitavansno,C$2,_xlpm.ay,$B25,IF((_xlpm.ay-_xlpm.nakitavansno&gt;=1)*(_xlpm.ay-_xlpm.nakitavansno&lt;=12),_xlfn.XLOOKUP(_xlpm.nakitavansno,'183'!$A$2:$A$25,'183'!$Q$2:$Q$25,0),0))</f>
        <v>0</v>
      </c>
      <c r="D25" s="6">
        <f>_xlfn.LET(_xlpm.nakitavansno,D$2,_xlpm.ay,$B25,IF((_xlpm.ay-_xlpm.nakitavansno&gt;=1)*(_xlpm.ay-_xlpm.nakitavansno&lt;=12),_xlfn.XLOOKUP(_xlpm.nakitavansno,'183'!$A$2:$A$25,'183'!$Q$2:$Q$25,0),0))</f>
        <v>0</v>
      </c>
      <c r="E25" s="6">
        <f>_xlfn.LET(_xlpm.nakitavansno,E$2,_xlpm.ay,$B25,IF((_xlpm.ay-_xlpm.nakitavansno&gt;=1)*(_xlpm.ay-_xlpm.nakitavansno&lt;=12),_xlfn.XLOOKUP(_xlpm.nakitavansno,'183'!$A$2:$A$25,'183'!$Q$2:$Q$25,0),0))</f>
        <v>0</v>
      </c>
      <c r="F25" s="6">
        <f>_xlfn.LET(_xlpm.nakitavansno,F$2,_xlpm.ay,$B25,IF((_xlpm.ay-_xlpm.nakitavansno&gt;=1)*(_xlpm.ay-_xlpm.nakitavansno&lt;=12),_xlfn.XLOOKUP(_xlpm.nakitavansno,'183'!$A$2:$A$25,'183'!$Q$2:$Q$25,0),0))</f>
        <v>0</v>
      </c>
      <c r="G25" s="6">
        <f>_xlfn.LET(_xlpm.nakitavansno,G$2,_xlpm.ay,$B25,IF((_xlpm.ay-_xlpm.nakitavansno&gt;=1)*(_xlpm.ay-_xlpm.nakitavansno&lt;=12),_xlfn.XLOOKUP(_xlpm.nakitavansno,'183'!$A$2:$A$25,'183'!$Q$2:$Q$25,0),0))</f>
        <v>0</v>
      </c>
      <c r="H25" s="6">
        <f>_xlfn.LET(_xlpm.nakitavansno,H$2,_xlpm.ay,$B25,IF((_xlpm.ay-_xlpm.nakitavansno&gt;=1)*(_xlpm.ay-_xlpm.nakitavansno&lt;=12),_xlfn.XLOOKUP(_xlpm.nakitavansno,'183'!$A$2:$A$25,'183'!$Q$2:$Q$25,0),0))</f>
        <v>0</v>
      </c>
      <c r="I25" s="6">
        <f>_xlfn.LET(_xlpm.nakitavansno,I$2,_xlpm.ay,$B25,IF((_xlpm.ay-_xlpm.nakitavansno&gt;=1)*(_xlpm.ay-_xlpm.nakitavansno&lt;=12),_xlfn.XLOOKUP(_xlpm.nakitavansno,'183'!$A$2:$A$25,'183'!$Q$2:$Q$25,0),0))</f>
        <v>0</v>
      </c>
      <c r="J25" s="6">
        <f>_xlfn.LET(_xlpm.nakitavansno,J$2,_xlpm.ay,$B25,IF((_xlpm.ay-_xlpm.nakitavansno&gt;=1)*(_xlpm.ay-_xlpm.nakitavansno&lt;=12),_xlfn.XLOOKUP(_xlpm.nakitavansno,'183'!$A$2:$A$25,'183'!$Q$2:$Q$25,0),0))</f>
        <v>0</v>
      </c>
      <c r="K25" s="6">
        <f>_xlfn.LET(_xlpm.nakitavansno,K$2,_xlpm.ay,$B25,IF((_xlpm.ay-_xlpm.nakitavansno&gt;=1)*(_xlpm.ay-_xlpm.nakitavansno&lt;=12),_xlfn.XLOOKUP(_xlpm.nakitavansno,'183'!$A$2:$A$25,'183'!$Q$2:$Q$25,0),0))</f>
        <v>0</v>
      </c>
      <c r="L25" s="6">
        <f>_xlfn.LET(_xlpm.nakitavansno,L$2,_xlpm.ay,$B25,IF((_xlpm.ay-_xlpm.nakitavansno&gt;=1)*(_xlpm.ay-_xlpm.nakitavansno&lt;=12),_xlfn.XLOOKUP(_xlpm.nakitavansno,'183'!$A$2:$A$25,'183'!$Q$2:$Q$25,0),0))</f>
        <v>0</v>
      </c>
      <c r="M25" s="6">
        <f>_xlfn.LET(_xlpm.nakitavansno,M$2,_xlpm.ay,$B25,IF((_xlpm.ay-_xlpm.nakitavansno&gt;=1)*(_xlpm.ay-_xlpm.nakitavansno&lt;=12),_xlfn.XLOOKUP(_xlpm.nakitavansno,'183'!$A$2:$A$25,'183'!$Q$2:$Q$25,0),0))</f>
        <v>11410.162102162145</v>
      </c>
      <c r="N25" s="6">
        <f>_xlfn.LET(_xlpm.nakitavansno,N$2,_xlpm.ay,$B25,IF((_xlpm.ay-_xlpm.nakitavansno&gt;=1)*(_xlpm.ay-_xlpm.nakitavansno&lt;=12),_xlfn.XLOOKUP(_xlpm.nakitavansno,'183'!$A$2:$A$25,'183'!$Q$2:$Q$25,0),0))</f>
        <v>11410.162102162145</v>
      </c>
      <c r="O25" s="6">
        <f>_xlfn.LET(_xlpm.nakitavansno,O$2,_xlpm.ay,$B25,IF((_xlpm.ay-_xlpm.nakitavansno&gt;=1)*(_xlpm.ay-_xlpm.nakitavansno&lt;=12),_xlfn.XLOOKUP(_xlpm.nakitavansno,'183'!$A$2:$A$25,'183'!$Q$2:$Q$25,0),0))</f>
        <v>0</v>
      </c>
      <c r="P25" s="6">
        <f>_xlfn.LET(_xlpm.nakitavansno,P$2,_xlpm.ay,$B25,IF((_xlpm.ay-_xlpm.nakitavansno&gt;=1)*(_xlpm.ay-_xlpm.nakitavansno&lt;=12),_xlfn.XLOOKUP(_xlpm.nakitavansno,'183'!$A$2:$A$25,'183'!$Q$2:$Q$25,0),0))</f>
        <v>0</v>
      </c>
      <c r="Q25" s="6">
        <f>_xlfn.LET(_xlpm.nakitavansno,Q$2,_xlpm.ay,$B25,IF((_xlpm.ay-_xlpm.nakitavansno&gt;=1)*(_xlpm.ay-_xlpm.nakitavansno&lt;=12),_xlfn.XLOOKUP(_xlpm.nakitavansno,'183'!$A$2:$A$25,'183'!$Q$2:$Q$25,0),0))</f>
        <v>0</v>
      </c>
      <c r="R25" s="6">
        <f>_xlfn.LET(_xlpm.nakitavansno,R$2,_xlpm.ay,$B25,IF((_xlpm.ay-_xlpm.nakitavansno&gt;=1)*(_xlpm.ay-_xlpm.nakitavansno&lt;=12),_xlfn.XLOOKUP(_xlpm.nakitavansno,'183'!$A$2:$A$25,'183'!$Q$2:$Q$25,0),0))</f>
        <v>0</v>
      </c>
      <c r="S25" s="6">
        <f>_xlfn.LET(_xlpm.nakitavansno,S$2,_xlpm.ay,$B25,IF((_xlpm.ay-_xlpm.nakitavansno&gt;=1)*(_xlpm.ay-_xlpm.nakitavansno&lt;=12),_xlfn.XLOOKUP(_xlpm.nakitavansno,'183'!$A$2:$A$25,'183'!$Q$2:$Q$25,0),0))</f>
        <v>0</v>
      </c>
      <c r="T25" s="6">
        <f>_xlfn.LET(_xlpm.nakitavansno,T$2,_xlpm.ay,$B25,IF((_xlpm.ay-_xlpm.nakitavansno&gt;=1)*(_xlpm.ay-_xlpm.nakitavansno&lt;=12),_xlfn.XLOOKUP(_xlpm.nakitavansno,'183'!$A$2:$A$25,'183'!$Q$2:$Q$25,0),0))</f>
        <v>0</v>
      </c>
      <c r="U25" s="6">
        <f>_xlfn.LET(_xlpm.nakitavansno,U$2,_xlpm.ay,$B25,IF((_xlpm.ay-_xlpm.nakitavansno&gt;=1)*(_xlpm.ay-_xlpm.nakitavansno&lt;=12),_xlfn.XLOOKUP(_xlpm.nakitavansno,'183'!$A$2:$A$25,'183'!$Q$2:$Q$25,0),0))</f>
        <v>0</v>
      </c>
      <c r="V25" s="6">
        <f>_xlfn.LET(_xlpm.nakitavansno,V$2,_xlpm.ay,$B25,IF((_xlpm.ay-_xlpm.nakitavansno&gt;=1)*(_xlpm.ay-_xlpm.nakitavansno&lt;=12),_xlfn.XLOOKUP(_xlpm.nakitavansno,'183'!$A$2:$A$25,'183'!$Q$2:$Q$25,0),0))</f>
        <v>0</v>
      </c>
      <c r="W25" s="6">
        <f>_xlfn.LET(_xlpm.nakitavansno,W$2,_xlpm.ay,$B25,IF((_xlpm.ay-_xlpm.nakitavansno&gt;=1)*(_xlpm.ay-_xlpm.nakitavansno&lt;=12),_xlfn.XLOOKUP(_xlpm.nakitavansno,'183'!$A$2:$A$25,'183'!$Q$2:$Q$25,0),0))</f>
        <v>0</v>
      </c>
      <c r="X25" s="6">
        <f>_xlfn.LET(_xlpm.nakitavansno,X$2,_xlpm.ay,$B25,IF((_xlpm.ay-_xlpm.nakitavansno&gt;=1)*(_xlpm.ay-_xlpm.nakitavansno&lt;=12),_xlfn.XLOOKUP(_xlpm.nakitavansno,'183'!$A$2:$A$25,'183'!$Q$2:$Q$25,0),0))</f>
        <v>0</v>
      </c>
      <c r="Y25" s="6">
        <f>_xlfn.LET(_xlpm.nakitavansno,Y$2,_xlpm.ay,$B25,IF((_xlpm.ay-_xlpm.nakitavansno&gt;=1)*(_xlpm.ay-_xlpm.nakitavansno&lt;=12),_xlfn.XLOOKUP(_xlpm.nakitavansno,'183'!$A$2:$A$25,'183'!$Q$2:$Q$25,0),0))</f>
        <v>0</v>
      </c>
      <c r="Z25" s="6">
        <f>_xlfn.LET(_xlpm.nakitavansno,Z$2,_xlpm.ay,$B25,IF((_xlpm.ay-_xlpm.nakitavansno&gt;=1)*(_xlpm.ay-_xlpm.nakitavansno&lt;=12),_xlfn.XLOOKUP(_xlpm.nakitavansno,'183'!$A$2:$A$25,'183'!$Q$2:$Q$25,0),0))</f>
        <v>0</v>
      </c>
      <c r="AA25" s="6">
        <f t="shared" si="0"/>
        <v>22820.32420432429</v>
      </c>
    </row>
    <row r="26" spans="1:27" x14ac:dyDescent="0.25">
      <c r="A26" s="32"/>
      <c r="B26" s="3">
        <v>24</v>
      </c>
      <c r="C26" s="6">
        <f>_xlfn.LET(_xlpm.nakitavansno,C$2,_xlpm.ay,$B26,IF((_xlpm.ay-_xlpm.nakitavansno&gt;=1)*(_xlpm.ay-_xlpm.nakitavansno&lt;=12),_xlfn.XLOOKUP(_xlpm.nakitavansno,'183'!$A$2:$A$25,'183'!$Q$2:$Q$25,0),0))</f>
        <v>0</v>
      </c>
      <c r="D26" s="6">
        <f>_xlfn.LET(_xlpm.nakitavansno,D$2,_xlpm.ay,$B26,IF((_xlpm.ay-_xlpm.nakitavansno&gt;=1)*(_xlpm.ay-_xlpm.nakitavansno&lt;=12),_xlfn.XLOOKUP(_xlpm.nakitavansno,'183'!$A$2:$A$25,'183'!$Q$2:$Q$25,0),0))</f>
        <v>0</v>
      </c>
      <c r="E26" s="6">
        <f>_xlfn.LET(_xlpm.nakitavansno,E$2,_xlpm.ay,$B26,IF((_xlpm.ay-_xlpm.nakitavansno&gt;=1)*(_xlpm.ay-_xlpm.nakitavansno&lt;=12),_xlfn.XLOOKUP(_xlpm.nakitavansno,'183'!$A$2:$A$25,'183'!$Q$2:$Q$25,0),0))</f>
        <v>0</v>
      </c>
      <c r="F26" s="6">
        <f>_xlfn.LET(_xlpm.nakitavansno,F$2,_xlpm.ay,$B26,IF((_xlpm.ay-_xlpm.nakitavansno&gt;=1)*(_xlpm.ay-_xlpm.nakitavansno&lt;=12),_xlfn.XLOOKUP(_xlpm.nakitavansno,'183'!$A$2:$A$25,'183'!$Q$2:$Q$25,0),0))</f>
        <v>0</v>
      </c>
      <c r="G26" s="6">
        <f>_xlfn.LET(_xlpm.nakitavansno,G$2,_xlpm.ay,$B26,IF((_xlpm.ay-_xlpm.nakitavansno&gt;=1)*(_xlpm.ay-_xlpm.nakitavansno&lt;=12),_xlfn.XLOOKUP(_xlpm.nakitavansno,'183'!$A$2:$A$25,'183'!$Q$2:$Q$25,0),0))</f>
        <v>0</v>
      </c>
      <c r="H26" s="6">
        <f>_xlfn.LET(_xlpm.nakitavansno,H$2,_xlpm.ay,$B26,IF((_xlpm.ay-_xlpm.nakitavansno&gt;=1)*(_xlpm.ay-_xlpm.nakitavansno&lt;=12),_xlfn.XLOOKUP(_xlpm.nakitavansno,'183'!$A$2:$A$25,'183'!$Q$2:$Q$25,0),0))</f>
        <v>0</v>
      </c>
      <c r="I26" s="6">
        <f>_xlfn.LET(_xlpm.nakitavansno,I$2,_xlpm.ay,$B26,IF((_xlpm.ay-_xlpm.nakitavansno&gt;=1)*(_xlpm.ay-_xlpm.nakitavansno&lt;=12),_xlfn.XLOOKUP(_xlpm.nakitavansno,'183'!$A$2:$A$25,'183'!$Q$2:$Q$25,0),0))</f>
        <v>0</v>
      </c>
      <c r="J26" s="6">
        <f>_xlfn.LET(_xlpm.nakitavansno,J$2,_xlpm.ay,$B26,IF((_xlpm.ay-_xlpm.nakitavansno&gt;=1)*(_xlpm.ay-_xlpm.nakitavansno&lt;=12),_xlfn.XLOOKUP(_xlpm.nakitavansno,'183'!$A$2:$A$25,'183'!$Q$2:$Q$25,0),0))</f>
        <v>0</v>
      </c>
      <c r="K26" s="6">
        <f>_xlfn.LET(_xlpm.nakitavansno,K$2,_xlpm.ay,$B26,IF((_xlpm.ay-_xlpm.nakitavansno&gt;=1)*(_xlpm.ay-_xlpm.nakitavansno&lt;=12),_xlfn.XLOOKUP(_xlpm.nakitavansno,'183'!$A$2:$A$25,'183'!$Q$2:$Q$25,0),0))</f>
        <v>0</v>
      </c>
      <c r="L26" s="6">
        <f>_xlfn.LET(_xlpm.nakitavansno,L$2,_xlpm.ay,$B26,IF((_xlpm.ay-_xlpm.nakitavansno&gt;=1)*(_xlpm.ay-_xlpm.nakitavansno&lt;=12),_xlfn.XLOOKUP(_xlpm.nakitavansno,'183'!$A$2:$A$25,'183'!$Q$2:$Q$25,0),0))</f>
        <v>0</v>
      </c>
      <c r="M26" s="6">
        <f>_xlfn.LET(_xlpm.nakitavansno,M$2,_xlpm.ay,$B26,IF((_xlpm.ay-_xlpm.nakitavansno&gt;=1)*(_xlpm.ay-_xlpm.nakitavansno&lt;=12),_xlfn.XLOOKUP(_xlpm.nakitavansno,'183'!$A$2:$A$25,'183'!$Q$2:$Q$25,0),0))</f>
        <v>0</v>
      </c>
      <c r="N26" s="6">
        <f>_xlfn.LET(_xlpm.nakitavansno,N$2,_xlpm.ay,$B26,IF((_xlpm.ay-_xlpm.nakitavansno&gt;=1)*(_xlpm.ay-_xlpm.nakitavansno&lt;=12),_xlfn.XLOOKUP(_xlpm.nakitavansno,'183'!$A$2:$A$25,'183'!$Q$2:$Q$25,0),0))</f>
        <v>11410.162102162145</v>
      </c>
      <c r="O26" s="6">
        <f>_xlfn.LET(_xlpm.nakitavansno,O$2,_xlpm.ay,$B26,IF((_xlpm.ay-_xlpm.nakitavansno&gt;=1)*(_xlpm.ay-_xlpm.nakitavansno&lt;=12),_xlfn.XLOOKUP(_xlpm.nakitavansno,'183'!$A$2:$A$25,'183'!$Q$2:$Q$25,0),0))</f>
        <v>0</v>
      </c>
      <c r="P26" s="6">
        <f>_xlfn.LET(_xlpm.nakitavansno,P$2,_xlpm.ay,$B26,IF((_xlpm.ay-_xlpm.nakitavansno&gt;=1)*(_xlpm.ay-_xlpm.nakitavansno&lt;=12),_xlfn.XLOOKUP(_xlpm.nakitavansno,'183'!$A$2:$A$25,'183'!$Q$2:$Q$25,0),0))</f>
        <v>0</v>
      </c>
      <c r="Q26" s="6">
        <f>_xlfn.LET(_xlpm.nakitavansno,Q$2,_xlpm.ay,$B26,IF((_xlpm.ay-_xlpm.nakitavansno&gt;=1)*(_xlpm.ay-_xlpm.nakitavansno&lt;=12),_xlfn.XLOOKUP(_xlpm.nakitavansno,'183'!$A$2:$A$25,'183'!$Q$2:$Q$25,0),0))</f>
        <v>0</v>
      </c>
      <c r="R26" s="6">
        <f>_xlfn.LET(_xlpm.nakitavansno,R$2,_xlpm.ay,$B26,IF((_xlpm.ay-_xlpm.nakitavansno&gt;=1)*(_xlpm.ay-_xlpm.nakitavansno&lt;=12),_xlfn.XLOOKUP(_xlpm.nakitavansno,'183'!$A$2:$A$25,'183'!$Q$2:$Q$25,0),0))</f>
        <v>0</v>
      </c>
      <c r="S26" s="6">
        <f>_xlfn.LET(_xlpm.nakitavansno,S$2,_xlpm.ay,$B26,IF((_xlpm.ay-_xlpm.nakitavansno&gt;=1)*(_xlpm.ay-_xlpm.nakitavansno&lt;=12),_xlfn.XLOOKUP(_xlpm.nakitavansno,'183'!$A$2:$A$25,'183'!$Q$2:$Q$25,0),0))</f>
        <v>0</v>
      </c>
      <c r="T26" s="6">
        <f>_xlfn.LET(_xlpm.nakitavansno,T$2,_xlpm.ay,$B26,IF((_xlpm.ay-_xlpm.nakitavansno&gt;=1)*(_xlpm.ay-_xlpm.nakitavansno&lt;=12),_xlfn.XLOOKUP(_xlpm.nakitavansno,'183'!$A$2:$A$25,'183'!$Q$2:$Q$25,0),0))</f>
        <v>0</v>
      </c>
      <c r="U26" s="6">
        <f>_xlfn.LET(_xlpm.nakitavansno,U$2,_xlpm.ay,$B26,IF((_xlpm.ay-_xlpm.nakitavansno&gt;=1)*(_xlpm.ay-_xlpm.nakitavansno&lt;=12),_xlfn.XLOOKUP(_xlpm.nakitavansno,'183'!$A$2:$A$25,'183'!$Q$2:$Q$25,0),0))</f>
        <v>0</v>
      </c>
      <c r="V26" s="6">
        <f>_xlfn.LET(_xlpm.nakitavansno,V$2,_xlpm.ay,$B26,IF((_xlpm.ay-_xlpm.nakitavansno&gt;=1)*(_xlpm.ay-_xlpm.nakitavansno&lt;=12),_xlfn.XLOOKUP(_xlpm.nakitavansno,'183'!$A$2:$A$25,'183'!$Q$2:$Q$25,0),0))</f>
        <v>0</v>
      </c>
      <c r="W26" s="6">
        <f>_xlfn.LET(_xlpm.nakitavansno,W$2,_xlpm.ay,$B26,IF((_xlpm.ay-_xlpm.nakitavansno&gt;=1)*(_xlpm.ay-_xlpm.nakitavansno&lt;=12),_xlfn.XLOOKUP(_xlpm.nakitavansno,'183'!$A$2:$A$25,'183'!$Q$2:$Q$25,0),0))</f>
        <v>0</v>
      </c>
      <c r="X26" s="6">
        <f>_xlfn.LET(_xlpm.nakitavansno,X$2,_xlpm.ay,$B26,IF((_xlpm.ay-_xlpm.nakitavansno&gt;=1)*(_xlpm.ay-_xlpm.nakitavansno&lt;=12),_xlfn.XLOOKUP(_xlpm.nakitavansno,'183'!$A$2:$A$25,'183'!$Q$2:$Q$25,0),0))</f>
        <v>0</v>
      </c>
      <c r="Y26" s="6">
        <f>_xlfn.LET(_xlpm.nakitavansno,Y$2,_xlpm.ay,$B26,IF((_xlpm.ay-_xlpm.nakitavansno&gt;=1)*(_xlpm.ay-_xlpm.nakitavansno&lt;=12),_xlfn.XLOOKUP(_xlpm.nakitavansno,'183'!$A$2:$A$25,'183'!$Q$2:$Q$25,0),0))</f>
        <v>0</v>
      </c>
      <c r="Z26" s="6">
        <f>_xlfn.LET(_xlpm.nakitavansno,Z$2,_xlpm.ay,$B26,IF((_xlpm.ay-_xlpm.nakitavansno&gt;=1)*(_xlpm.ay-_xlpm.nakitavansno&lt;=12),_xlfn.XLOOKUP(_xlpm.nakitavansno,'183'!$A$2:$A$25,'183'!$Q$2:$Q$25,0),0))</f>
        <v>0</v>
      </c>
      <c r="AA26" s="6">
        <f t="shared" si="0"/>
        <v>11410.162102162145</v>
      </c>
    </row>
  </sheetData>
  <mergeCells count="2">
    <mergeCell ref="C1:Z1"/>
    <mergeCell ref="A2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183</vt:lpstr>
      <vt:lpstr>Kredi Taksitleri</vt:lpstr>
      <vt:lpstr>asgariodemeorani</vt:lpstr>
      <vt:lpstr>aylikharcama</vt:lpstr>
      <vt:lpstr>ayliknakitharcama</vt:lpstr>
      <vt:lpstr>ayliknetfaizorani</vt:lpstr>
      <vt:lpstr>enflasyon</vt:lpstr>
      <vt:lpstr>eskiborc</vt:lpstr>
      <vt:lpstr>faizyillikbrut</vt:lpstr>
      <vt:lpstr>kartlimiti</vt:lpstr>
      <vt:lpstr>kredifaizorani</vt:lpstr>
      <vt:lpstr>kredisecenegi</vt:lpstr>
      <vt:lpstr>kreditutari</vt:lpstr>
      <vt:lpstr>stopajorani</vt:lpstr>
      <vt:lpstr>tnafaizorani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2025-03-10T11:13:56Z</dcterms:modified>
</cp:coreProperties>
</file>